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codeName="ThisWorkbook" defaultThemeVersion="124226"/>
  <mc:AlternateContent xmlns:mc="http://schemas.openxmlformats.org/markup-compatibility/2006">
    <mc:Choice Requires="x15">
      <x15ac:absPath xmlns:x15ac="http://schemas.microsoft.com/office/spreadsheetml/2010/11/ac" url="G:\office\NREGS CC road and drains\roads\"/>
    </mc:Choice>
  </mc:AlternateContent>
  <xr:revisionPtr revIDLastSave="0" documentId="13_ncr:1_{80B05CF0-0E21-4430-B578-A416F4639A45}" xr6:coauthVersionLast="47" xr6:coauthVersionMax="47" xr10:uidLastSave="{00000000-0000-0000-0000-000000000000}"/>
  <bookViews>
    <workbookView xWindow="-120" yWindow="-120" windowWidth="20730" windowHeight="11160" tabRatio="884" firstSheet="2" activeTab="9" xr2:uid="{00000000-000D-0000-FFFF-FFFF00000000}"/>
  </bookViews>
  <sheets>
    <sheet name="XXXXX" sheetId="116" state="veryHidden" r:id="rId1"/>
    <sheet name="XXXXXXXXXXXXX" sheetId="118" state="veryHidden" r:id="rId2"/>
    <sheet name="Entry" sheetId="346" r:id="rId3"/>
    <sheet name="Cover" sheetId="349" r:id="rId4"/>
    <sheet name="Spe Report" sheetId="345" r:id="rId5"/>
    <sheet name="ABS" sheetId="358" state="hidden" r:id="rId6"/>
    <sheet name="Input Data sheet" sheetId="360" r:id="rId7"/>
    <sheet name="Estmate  " sheetId="357" r:id="rId8"/>
    <sheet name="Estmate 10%" sheetId="355" state="hidden" r:id="rId9"/>
    <sheet name="Data-CCRoad " sheetId="325" r:id="rId10"/>
    <sheet name="Sheet2" sheetId="361" state="hidden" r:id="rId11"/>
    <sheet name="Lead2024-25" sheetId="315" r:id="rId12"/>
    <sheet name="conveyance charges2024-25" sheetId="348" r:id="rId13"/>
    <sheet name="Sheet1" sheetId="351" state="hidden"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s>
  <definedNames>
    <definedName name="___bla1">[1]leads!$H$7</definedName>
    <definedName name="___CCW1">[2]DATA!$H$67</definedName>
    <definedName name="___CCW2">[2]DATA!$H$97</definedName>
    <definedName name="___cur1">[3]r!$F$30</definedName>
    <definedName name="___l1">[4]leads!$A$3:$E$108</definedName>
    <definedName name="___l12" localSheetId="6">#REF!</definedName>
    <definedName name="___l12">#REF!</definedName>
    <definedName name="___l2">[3]r!$F$29</definedName>
    <definedName name="___l3" localSheetId="6">#REF!</definedName>
    <definedName name="___l3">#REF!</definedName>
    <definedName name="___l4">[5]Sheet1!$W$2:$Y$103</definedName>
    <definedName name="___l5" localSheetId="6">#REF!</definedName>
    <definedName name="___l5">#REF!</definedName>
    <definedName name="___l6">[3]r!$F$4</definedName>
    <definedName name="___l7">[6]r!$F$4</definedName>
    <definedName name="___l8">[3]r!$F$2</definedName>
    <definedName name="___l9">[3]r!$F$3</definedName>
    <definedName name="___LJ6">[2]DATA!$H$245</definedName>
    <definedName name="___mm1">[7]r!$F$4</definedName>
    <definedName name="___mm11">[3]r!$F$4</definedName>
    <definedName name="___mm111">[6]r!$F$4</definedName>
    <definedName name="___pc2" localSheetId="6">#REF!</definedName>
    <definedName name="___pc2">#REF!</definedName>
    <definedName name="___pv2" localSheetId="6">#REF!</definedName>
    <definedName name="___pv2">#REF!</definedName>
    <definedName name="___rr3">[8]v!$A$2:$E$51</definedName>
    <definedName name="___rrr1">[8]r!$B$1:$I$145</definedName>
    <definedName name="___ss12">[9]rdamdata!$J$8</definedName>
    <definedName name="___ss20">[9]rdamdata!$J$7</definedName>
    <definedName name="___ss40">[9]rdamdata!$J$6</definedName>
    <definedName name="___var1" localSheetId="6">#REF!</definedName>
    <definedName name="___var1">#REF!</definedName>
    <definedName name="___var4" localSheetId="6">#REF!</definedName>
    <definedName name="___var4">#REF!</definedName>
    <definedName name="__bla1" localSheetId="4">[10]leads!$H$7</definedName>
    <definedName name="__bla1">[1]leads!$H$7</definedName>
    <definedName name="__cbr1" localSheetId="6">#REF!</definedName>
    <definedName name="__cbr1">#REF!</definedName>
    <definedName name="__cbr2" localSheetId="6">#REF!</definedName>
    <definedName name="__cbr2">#REF!</definedName>
    <definedName name="__cbr3" localSheetId="6">#REF!</definedName>
    <definedName name="__cbr3">#REF!</definedName>
    <definedName name="__cbr4" localSheetId="6">#REF!</definedName>
    <definedName name="__cbr4">#REF!</definedName>
    <definedName name="__CCW1">[11]DATA!$H$67</definedName>
    <definedName name="__CCW2">[11]DATA!$H$97</definedName>
    <definedName name="__cur1">[3]r!$F$30</definedName>
    <definedName name="__l1" localSheetId="4">[12]leads!$A$3:$E$108</definedName>
    <definedName name="__l1">[4]leads!$A$3:$E$108</definedName>
    <definedName name="__l12" localSheetId="7">#REF!</definedName>
    <definedName name="__l12" localSheetId="8">#REF!</definedName>
    <definedName name="__l12" localSheetId="6">#REF!</definedName>
    <definedName name="__l12" localSheetId="4">#REF!</definedName>
    <definedName name="__l12">#REF!</definedName>
    <definedName name="__l2">[3]r!$F$29</definedName>
    <definedName name="__l3" localSheetId="7">#REF!</definedName>
    <definedName name="__l3" localSheetId="8">#REF!</definedName>
    <definedName name="__l3" localSheetId="6">#REF!</definedName>
    <definedName name="__l3" localSheetId="4">#REF!</definedName>
    <definedName name="__l3">#REF!</definedName>
    <definedName name="__l4" localSheetId="4">[13]Sheet1!$W$2:$Y$103</definedName>
    <definedName name="__l4">[5]Sheet1!$W$2:$Y$103</definedName>
    <definedName name="__l5" localSheetId="7">#REF!</definedName>
    <definedName name="__l5" localSheetId="8">#REF!</definedName>
    <definedName name="__l5" localSheetId="6">#REF!</definedName>
    <definedName name="__l5" localSheetId="4">#REF!</definedName>
    <definedName name="__l5">#REF!</definedName>
    <definedName name="__l6">[3]r!$F$4</definedName>
    <definedName name="__l7">[6]r!$F$4</definedName>
    <definedName name="__l8">[3]r!$F$2</definedName>
    <definedName name="__l9">[3]r!$F$3</definedName>
    <definedName name="__LJ6">[11]DATA!$H$245</definedName>
    <definedName name="__mm1" localSheetId="4">[14]r!$F$4</definedName>
    <definedName name="__mm1">[7]r!$F$4</definedName>
    <definedName name="__mm11">[3]r!$F$4</definedName>
    <definedName name="__mm111">[6]r!$F$4</definedName>
    <definedName name="__pc2" localSheetId="7">#REF!</definedName>
    <definedName name="__pc2" localSheetId="8">#REF!</definedName>
    <definedName name="__pc2" localSheetId="6">#REF!</definedName>
    <definedName name="__pc2">#REF!</definedName>
    <definedName name="__pv2" localSheetId="7">#REF!</definedName>
    <definedName name="__pv2" localSheetId="8">#REF!</definedName>
    <definedName name="__pv2" localSheetId="6">#REF!</definedName>
    <definedName name="__pv2">#REF!</definedName>
    <definedName name="__rr3" localSheetId="4">[15]v!$A$2:$E$51</definedName>
    <definedName name="__rr3">[8]v!$A$2:$E$51</definedName>
    <definedName name="__rrr1" localSheetId="4">[15]r!$B$1:$I$145</definedName>
    <definedName name="__rrr1">[8]r!$B$1:$I$145</definedName>
    <definedName name="__ss12" localSheetId="4">[16]rdamdata!$J$8</definedName>
    <definedName name="__ss12">[9]rdamdata!$J$8</definedName>
    <definedName name="__ss20" localSheetId="4">[16]rdamdata!$J$7</definedName>
    <definedName name="__ss20">[9]rdamdata!$J$7</definedName>
    <definedName name="__ss40" localSheetId="4">[16]rdamdata!$J$6</definedName>
    <definedName name="__ss40">[9]rdamdata!$J$6</definedName>
    <definedName name="__var1" localSheetId="7">#REF!</definedName>
    <definedName name="__var1" localSheetId="8">#REF!</definedName>
    <definedName name="__var1" localSheetId="6">#REF!</definedName>
    <definedName name="__var1" localSheetId="4">#REF!</definedName>
    <definedName name="__var1">#REF!</definedName>
    <definedName name="__var4" localSheetId="7">#REF!</definedName>
    <definedName name="__var4" localSheetId="8">#REF!</definedName>
    <definedName name="__var4" localSheetId="6">#REF!</definedName>
    <definedName name="__var4" localSheetId="4">#REF!</definedName>
    <definedName name="__var4">#REF!</definedName>
    <definedName name="__vat1" localSheetId="6">#REF!</definedName>
    <definedName name="__vat1">#REF!</definedName>
    <definedName name="__vat2" localSheetId="6">#REF!</definedName>
    <definedName name="__vat2">#REF!</definedName>
    <definedName name="_055" localSheetId="7">#REF!</definedName>
    <definedName name="_055" localSheetId="8">#REF!</definedName>
    <definedName name="_055" localSheetId="6">#REF!</definedName>
    <definedName name="_055">#REF!</definedName>
    <definedName name="_40MM_HBG" localSheetId="7">#REF!</definedName>
    <definedName name="_40MM_HBG" localSheetId="8">#REF!</definedName>
    <definedName name="_40MM_HBG" localSheetId="6">#REF!</definedName>
    <definedName name="_40MM_HBG">#REF!</definedName>
    <definedName name="_65MM_HBG" localSheetId="6">#REF!</definedName>
    <definedName name="_65MM_HBG">#REF!</definedName>
    <definedName name="_65MM_HBT" localSheetId="7">#REF!</definedName>
    <definedName name="_65MM_HBT" localSheetId="8">#REF!</definedName>
    <definedName name="_65MM_HBT" localSheetId="6">#REF!</definedName>
    <definedName name="_65MM_HBT">#REF!</definedName>
    <definedName name="_65MM_OG" localSheetId="7">#REF!</definedName>
    <definedName name="_65MM_OG" localSheetId="8">#REF!</definedName>
    <definedName name="_65MM_OG" localSheetId="6">#REF!</definedName>
    <definedName name="_65MM_OG">#REF!</definedName>
    <definedName name="_bla1" localSheetId="3">[17]leads!$H$7</definedName>
    <definedName name="_bla1" localSheetId="7">[10]leads!$H$7</definedName>
    <definedName name="_bla1" localSheetId="8">[10]leads!$H$7</definedName>
    <definedName name="_bla1" localSheetId="4">[10]leads!$H$7</definedName>
    <definedName name="_bla1">[18]leads!$H$7</definedName>
    <definedName name="_can430">40.73</definedName>
    <definedName name="_can435">43.3</definedName>
    <definedName name="_cbr1" localSheetId="7">#REF!</definedName>
    <definedName name="_cbr1" localSheetId="8">#REF!</definedName>
    <definedName name="_cbr1" localSheetId="6">#REF!</definedName>
    <definedName name="_cbr1">#REF!</definedName>
    <definedName name="_cbr2" localSheetId="7">#REF!</definedName>
    <definedName name="_cbr2" localSheetId="8">#REF!</definedName>
    <definedName name="_cbr2" localSheetId="6">#REF!</definedName>
    <definedName name="_cbr2">#REF!</definedName>
    <definedName name="_cbr3" localSheetId="7">#REF!</definedName>
    <definedName name="_cbr3" localSheetId="8">#REF!</definedName>
    <definedName name="_cbr3" localSheetId="6">#REF!</definedName>
    <definedName name="_cbr3">#REF!</definedName>
    <definedName name="_cbr4" localSheetId="7">#REF!</definedName>
    <definedName name="_cbr4" localSheetId="8">#REF!</definedName>
    <definedName name="_cbr4" localSheetId="6">#REF!</definedName>
    <definedName name="_cbr4">#REF!</definedName>
    <definedName name="_CCW1">[11]DATA!$H$67</definedName>
    <definedName name="_CCW2">[11]DATA!$H$97</definedName>
    <definedName name="_CEM" localSheetId="7">#REF!</definedName>
    <definedName name="_CEM" localSheetId="8">#REF!</definedName>
    <definedName name="_CEM" localSheetId="6">#REF!</definedName>
    <definedName name="_CEM">#REF!</definedName>
    <definedName name="_cur1">[3]r!$F$30</definedName>
    <definedName name="_ewe1" localSheetId="6">#REF!</definedName>
    <definedName name="_ewe1">#REF!</definedName>
    <definedName name="_xlnm._FilterDatabase" localSheetId="7" hidden="1">'Estmate  '!$A$4:$H$21</definedName>
    <definedName name="_xlnm._FilterDatabase" localSheetId="8" hidden="1">'Estmate 10%'!$A$4:$I$5</definedName>
    <definedName name="_xlnm._FilterDatabase" localSheetId="11" hidden="1">'Lead2024-25'!$A$4:$L$11</definedName>
    <definedName name="_GRA" localSheetId="7">#REF!</definedName>
    <definedName name="_GRA" localSheetId="8">#REF!</definedName>
    <definedName name="_GRA" localSheetId="6">#REF!</definedName>
    <definedName name="_GRA">#REF!</definedName>
    <definedName name="_I06" localSheetId="7">#REF!</definedName>
    <definedName name="_I06" localSheetId="8">#REF!</definedName>
    <definedName name="_I06" localSheetId="6">#REF!</definedName>
    <definedName name="_I06">#REF!</definedName>
    <definedName name="_I10" localSheetId="7">#REF!</definedName>
    <definedName name="_I10" localSheetId="8">#REF!</definedName>
    <definedName name="_I10" localSheetId="6">#REF!</definedName>
    <definedName name="_I10">#REF!</definedName>
    <definedName name="_I12" localSheetId="7">#REF!</definedName>
    <definedName name="_I12" localSheetId="8">#REF!</definedName>
    <definedName name="_I12" localSheetId="6">#REF!</definedName>
    <definedName name="_I12">#REF!</definedName>
    <definedName name="_I150" localSheetId="7">#REF!</definedName>
    <definedName name="_I150" localSheetId="8">#REF!</definedName>
    <definedName name="_I150" localSheetId="6">#REF!</definedName>
    <definedName name="_I150">#REF!</definedName>
    <definedName name="_I20" localSheetId="7">#REF!</definedName>
    <definedName name="_I20" localSheetId="8">#REF!</definedName>
    <definedName name="_I20" localSheetId="6">#REF!</definedName>
    <definedName name="_I20">#REF!</definedName>
    <definedName name="_I25" localSheetId="7">#REF!</definedName>
    <definedName name="_I25" localSheetId="8">#REF!</definedName>
    <definedName name="_I25" localSheetId="6">#REF!</definedName>
    <definedName name="_I25">#REF!</definedName>
    <definedName name="_I40" localSheetId="7">#REF!</definedName>
    <definedName name="_I40" localSheetId="8">#REF!</definedName>
    <definedName name="_I40" localSheetId="6">#REF!</definedName>
    <definedName name="_I40">#REF!</definedName>
    <definedName name="_I50" localSheetId="7">#REF!</definedName>
    <definedName name="_I50" localSheetId="8">#REF!</definedName>
    <definedName name="_I50" localSheetId="6">#REF!</definedName>
    <definedName name="_I50">#REF!</definedName>
    <definedName name="_I60" localSheetId="7">#REF!</definedName>
    <definedName name="_I60" localSheetId="8">#REF!</definedName>
    <definedName name="_I60" localSheetId="6">#REF!</definedName>
    <definedName name="_I60">#REF!</definedName>
    <definedName name="_I65" localSheetId="7">#REF!</definedName>
    <definedName name="_I65" localSheetId="8">#REF!</definedName>
    <definedName name="_I65" localSheetId="6">#REF!</definedName>
    <definedName name="_I65">#REF!</definedName>
    <definedName name="_I75" localSheetId="7">#REF!</definedName>
    <definedName name="_I75" localSheetId="8">#REF!</definedName>
    <definedName name="_I75" localSheetId="6">#REF!</definedName>
    <definedName name="_I75">#REF!</definedName>
    <definedName name="_l1" localSheetId="3">[19]leads!$A$3:$E$108</definedName>
    <definedName name="_l1" localSheetId="7">[12]leads!$A$3:$E$108</definedName>
    <definedName name="_l1" localSheetId="8">[12]leads!$A$3:$E$108</definedName>
    <definedName name="_l1" localSheetId="4">[12]leads!$A$3:$E$108</definedName>
    <definedName name="_l1">[20]leads!$A$3:$E$108</definedName>
    <definedName name="_l12" localSheetId="3">#REF!</definedName>
    <definedName name="_l12" localSheetId="7">#REF!</definedName>
    <definedName name="_l12" localSheetId="8">#REF!</definedName>
    <definedName name="_l12" localSheetId="6">#REF!</definedName>
    <definedName name="_l12" localSheetId="4">#REF!</definedName>
    <definedName name="_l12">#REF!</definedName>
    <definedName name="_l2">[3]r!$F$29</definedName>
    <definedName name="_l3" localSheetId="3">#REF!</definedName>
    <definedName name="_l3" localSheetId="7">#REF!</definedName>
    <definedName name="_l3" localSheetId="8">#REF!</definedName>
    <definedName name="_l3" localSheetId="6">#REF!</definedName>
    <definedName name="_l3" localSheetId="4">#REF!</definedName>
    <definedName name="_l3">#REF!</definedName>
    <definedName name="_l4" localSheetId="3">[21]Sheet1!$W$2:$Y$103</definedName>
    <definedName name="_l4" localSheetId="7">[13]Sheet1!$W$2:$Y$103</definedName>
    <definedName name="_l4" localSheetId="8">[13]Sheet1!$W$2:$Y$103</definedName>
    <definedName name="_l4" localSheetId="4">[13]Sheet1!$W$2:$Y$103</definedName>
    <definedName name="_l4">[22]Sheet1!$W$2:$Y$103</definedName>
    <definedName name="_l5" localSheetId="3">#REF!</definedName>
    <definedName name="_l5" localSheetId="7">#REF!</definedName>
    <definedName name="_l5" localSheetId="8">#REF!</definedName>
    <definedName name="_l5" localSheetId="6">#REF!</definedName>
    <definedName name="_l5" localSheetId="4">#REF!</definedName>
    <definedName name="_l5">#REF!</definedName>
    <definedName name="_l6">[3]r!$F$4</definedName>
    <definedName name="_l7">[6]r!$F$4</definedName>
    <definedName name="_l8">[3]r!$F$2</definedName>
    <definedName name="_l9">[3]r!$F$3</definedName>
    <definedName name="_LJ6">[11]DATA!$H$245</definedName>
    <definedName name="_mm1" localSheetId="3">[23]r!$F$4</definedName>
    <definedName name="_mm1" localSheetId="7">[14]r!$F$4</definedName>
    <definedName name="_mm1" localSheetId="8">[14]r!$F$4</definedName>
    <definedName name="_mm1" localSheetId="4">[14]r!$F$4</definedName>
    <definedName name="_mm1">[24]r!$F$4</definedName>
    <definedName name="_mm11">[3]r!$F$4</definedName>
    <definedName name="_mm111">[6]r!$F$4</definedName>
    <definedName name="_mm2">[25]r!$F$4</definedName>
    <definedName name="_mm20" localSheetId="6">#REF!</definedName>
    <definedName name="_mm20">#REF!</definedName>
    <definedName name="_mm40" localSheetId="6">#REF!</definedName>
    <definedName name="_mm40">#REF!</definedName>
    <definedName name="_O10" localSheetId="7">#REF!</definedName>
    <definedName name="_O10" localSheetId="8">#REF!</definedName>
    <definedName name="_O10" localSheetId="6">#REF!</definedName>
    <definedName name="_O10">#REF!</definedName>
    <definedName name="_O100" localSheetId="7">#REF!</definedName>
    <definedName name="_O100" localSheetId="8">#REF!</definedName>
    <definedName name="_O100" localSheetId="6">#REF!</definedName>
    <definedName name="_O100">#REF!</definedName>
    <definedName name="_O12" localSheetId="7">#REF!</definedName>
    <definedName name="_O12" localSheetId="8">#REF!</definedName>
    <definedName name="_O12" localSheetId="6">#REF!</definedName>
    <definedName name="_O12">#REF!</definedName>
    <definedName name="_O150" localSheetId="7">#REF!</definedName>
    <definedName name="_O150" localSheetId="8">#REF!</definedName>
    <definedName name="_O150" localSheetId="6">#REF!</definedName>
    <definedName name="_O150">#REF!</definedName>
    <definedName name="_O20" localSheetId="7">#REF!</definedName>
    <definedName name="_O20" localSheetId="8">#REF!</definedName>
    <definedName name="_O20" localSheetId="6">#REF!</definedName>
    <definedName name="_O20">#REF!</definedName>
    <definedName name="_O300" localSheetId="7">#REF!</definedName>
    <definedName name="_O300" localSheetId="8">#REF!</definedName>
    <definedName name="_O300" localSheetId="6">#REF!</definedName>
    <definedName name="_O300">#REF!</definedName>
    <definedName name="_O45" localSheetId="7">#REF!</definedName>
    <definedName name="_O45" localSheetId="8">#REF!</definedName>
    <definedName name="_O45" localSheetId="6">#REF!</definedName>
    <definedName name="_O45">#REF!</definedName>
    <definedName name="_O450" localSheetId="7">#REF!</definedName>
    <definedName name="_O450" localSheetId="8">#REF!</definedName>
    <definedName name="_O450" localSheetId="6">#REF!</definedName>
    <definedName name="_O450">#REF!</definedName>
    <definedName name="_O55" localSheetId="7">#REF!</definedName>
    <definedName name="_O55" localSheetId="8">#REF!</definedName>
    <definedName name="_O55" localSheetId="6">#REF!</definedName>
    <definedName name="_O55">#REF!</definedName>
    <definedName name="_O65" localSheetId="7">#REF!</definedName>
    <definedName name="_O65" localSheetId="8">#REF!</definedName>
    <definedName name="_O65" localSheetId="6">#REF!</definedName>
    <definedName name="_O65">#REF!</definedName>
    <definedName name="_O75" localSheetId="7">#REF!</definedName>
    <definedName name="_O75" localSheetId="8">#REF!</definedName>
    <definedName name="_O75" localSheetId="6">#REF!</definedName>
    <definedName name="_O75">#REF!</definedName>
    <definedName name="_OQUA" localSheetId="7">#REF!</definedName>
    <definedName name="_OQUA" localSheetId="8">#REF!</definedName>
    <definedName name="_OQUA" localSheetId="6">#REF!</definedName>
    <definedName name="_OQUA">#REF!</definedName>
    <definedName name="_pc2" localSheetId="7">#REF!</definedName>
    <definedName name="_pc2" localSheetId="8">#REF!</definedName>
    <definedName name="_pc2" localSheetId="6">#REF!</definedName>
    <definedName name="_pc2" localSheetId="4">#REF!</definedName>
    <definedName name="_pc2">#REF!</definedName>
    <definedName name="_pv2" localSheetId="7">#REF!</definedName>
    <definedName name="_pv2" localSheetId="8">#REF!</definedName>
    <definedName name="_pv2" localSheetId="6">#REF!</definedName>
    <definedName name="_pv2" localSheetId="4">#REF!</definedName>
    <definedName name="_pv2">#REF!</definedName>
    <definedName name="_QUA" localSheetId="7">#REF!</definedName>
    <definedName name="_QUA" localSheetId="8">#REF!</definedName>
    <definedName name="_QUA" localSheetId="6">#REF!</definedName>
    <definedName name="_QUA">#REF!</definedName>
    <definedName name="_QUA_RABBISH" localSheetId="7">#REF!</definedName>
    <definedName name="_QUA_RABBISH" localSheetId="8">#REF!</definedName>
    <definedName name="_QUA_RABBISH" localSheetId="6">#REF!</definedName>
    <definedName name="_QUA_RABBISH">#REF!</definedName>
    <definedName name="_rr3" localSheetId="3">[26]v!$A$2:$E$51</definedName>
    <definedName name="_rr3" localSheetId="7">[15]v!$A$2:$E$51</definedName>
    <definedName name="_rr3" localSheetId="8">[15]v!$A$2:$E$51</definedName>
    <definedName name="_rr3" localSheetId="4">[15]v!$A$2:$E$51</definedName>
    <definedName name="_rr3">[27]v!$A$2:$E$51</definedName>
    <definedName name="_rrr1" localSheetId="3">[26]r!$B$1:$I$145</definedName>
    <definedName name="_rrr1" localSheetId="7">[15]r!$B$1:$I$145</definedName>
    <definedName name="_rrr1" localSheetId="8">[15]r!$B$1:$I$145</definedName>
    <definedName name="_rrr1" localSheetId="4">[15]r!$B$1:$I$145</definedName>
    <definedName name="_rrr1">[27]r!$B$1:$I$145</definedName>
    <definedName name="_S06" localSheetId="7">#REF!</definedName>
    <definedName name="_S06" localSheetId="8">#REF!</definedName>
    <definedName name="_S06" localSheetId="6">#REF!</definedName>
    <definedName name="_S06">#REF!</definedName>
    <definedName name="_S10" localSheetId="7">#REF!</definedName>
    <definedName name="_S10" localSheetId="8">#REF!</definedName>
    <definedName name="_S10" localSheetId="6">#REF!</definedName>
    <definedName name="_S10">#REF!</definedName>
    <definedName name="_S100" localSheetId="7">#REF!</definedName>
    <definedName name="_S100" localSheetId="8">#REF!</definedName>
    <definedName name="_S100" localSheetId="6">#REF!</definedName>
    <definedName name="_S100">#REF!</definedName>
    <definedName name="_S12" localSheetId="7">#REF!</definedName>
    <definedName name="_S12" localSheetId="8">#REF!</definedName>
    <definedName name="_S12" localSheetId="6">#REF!</definedName>
    <definedName name="_S12">#REF!</definedName>
    <definedName name="_S20" localSheetId="7">#REF!</definedName>
    <definedName name="_S20" localSheetId="8">#REF!</definedName>
    <definedName name="_S20" localSheetId="6">#REF!</definedName>
    <definedName name="_S20">#REF!</definedName>
    <definedName name="_S25" localSheetId="7">#REF!</definedName>
    <definedName name="_S25" localSheetId="8">#REF!</definedName>
    <definedName name="_S25" localSheetId="6">#REF!</definedName>
    <definedName name="_S25">#REF!</definedName>
    <definedName name="_S40" localSheetId="7">#REF!</definedName>
    <definedName name="_S40" localSheetId="8">#REF!</definedName>
    <definedName name="_S40" localSheetId="6">#REF!</definedName>
    <definedName name="_S40">#REF!</definedName>
    <definedName name="_S50" localSheetId="7">#REF!</definedName>
    <definedName name="_S50" localSheetId="8">#REF!</definedName>
    <definedName name="_S50" localSheetId="6">#REF!</definedName>
    <definedName name="_S50">#REF!</definedName>
    <definedName name="_S60" localSheetId="7">#REF!</definedName>
    <definedName name="_S60" localSheetId="8">#REF!</definedName>
    <definedName name="_S60" localSheetId="6">#REF!</definedName>
    <definedName name="_S60">#REF!</definedName>
    <definedName name="_S65" localSheetId="7">#REF!</definedName>
    <definedName name="_S65" localSheetId="8">#REF!</definedName>
    <definedName name="_S65" localSheetId="6">#REF!</definedName>
    <definedName name="_S65">#REF!</definedName>
    <definedName name="_S75" localSheetId="7">#REF!</definedName>
    <definedName name="_S75" localSheetId="8">#REF!</definedName>
    <definedName name="_S75" localSheetId="6">#REF!</definedName>
    <definedName name="_S75">#REF!</definedName>
    <definedName name="_SANF" localSheetId="7">#REF!</definedName>
    <definedName name="_SANF" localSheetId="8">#REF!</definedName>
    <definedName name="_SANF" localSheetId="6">#REF!</definedName>
    <definedName name="_SANF">#REF!</definedName>
    <definedName name="_SANM" localSheetId="7">#REF!</definedName>
    <definedName name="_SANM" localSheetId="8">#REF!</definedName>
    <definedName name="_SANM" localSheetId="6">#REF!</definedName>
    <definedName name="_SANM">#REF!</definedName>
    <definedName name="_ss12" localSheetId="3">[28]rdamdata!$J$8</definedName>
    <definedName name="_ss12" localSheetId="7">[16]rdamdata!$J$8</definedName>
    <definedName name="_ss12" localSheetId="8">[16]rdamdata!$J$8</definedName>
    <definedName name="_ss12" localSheetId="4">[16]rdamdata!$J$8</definedName>
    <definedName name="_ss12">[29]rdamdata!$J$8</definedName>
    <definedName name="_ss20" localSheetId="3">[28]rdamdata!$J$7</definedName>
    <definedName name="_ss20" localSheetId="7">[16]rdamdata!$J$7</definedName>
    <definedName name="_ss20" localSheetId="8">[16]rdamdata!$J$7</definedName>
    <definedName name="_ss20" localSheetId="4">[16]rdamdata!$J$7</definedName>
    <definedName name="_ss20">[29]rdamdata!$J$7</definedName>
    <definedName name="_ss40" localSheetId="3">[28]rdamdata!$J$6</definedName>
    <definedName name="_ss40" localSheetId="7">[16]rdamdata!$J$6</definedName>
    <definedName name="_ss40" localSheetId="8">[16]rdamdata!$J$6</definedName>
    <definedName name="_ss40" localSheetId="4">[16]rdamdata!$J$6</definedName>
    <definedName name="_ss40">[29]rdamdata!$J$6</definedName>
    <definedName name="_ST" localSheetId="7">#REF!</definedName>
    <definedName name="_ST" localSheetId="8">#REF!</definedName>
    <definedName name="_ST" localSheetId="6">#REF!</definedName>
    <definedName name="_ST">#REF!</definedName>
    <definedName name="_var1" localSheetId="3">#REF!</definedName>
    <definedName name="_var1" localSheetId="7">#REF!</definedName>
    <definedName name="_var1" localSheetId="8">#REF!</definedName>
    <definedName name="_var1" localSheetId="6">#REF!</definedName>
    <definedName name="_var1" localSheetId="4">#REF!</definedName>
    <definedName name="_var1">#REF!</definedName>
    <definedName name="_var4" localSheetId="3">#REF!</definedName>
    <definedName name="_var4" localSheetId="7">#REF!</definedName>
    <definedName name="_var4" localSheetId="8">#REF!</definedName>
    <definedName name="_var4" localSheetId="6">#REF!</definedName>
    <definedName name="_var4" localSheetId="4">#REF!</definedName>
    <definedName name="_var4">#REF!</definedName>
    <definedName name="_vat1" localSheetId="7">#REF!</definedName>
    <definedName name="_vat1" localSheetId="8">#REF!</definedName>
    <definedName name="_vat1" localSheetId="6">#REF!</definedName>
    <definedName name="_vat1">#REF!</definedName>
    <definedName name="_vat2" localSheetId="7">#REF!</definedName>
    <definedName name="_vat2" localSheetId="8">#REF!</definedName>
    <definedName name="_vat2" localSheetId="6">#REF!</definedName>
    <definedName name="_vat2">#REF!</definedName>
    <definedName name="a" localSheetId="3">#REF!</definedName>
    <definedName name="a" localSheetId="7">#REF!</definedName>
    <definedName name="a" localSheetId="8">#REF!</definedName>
    <definedName name="a" localSheetId="6">#REF!</definedName>
    <definedName name="a" localSheetId="4">#REF!</definedName>
    <definedName name="a">#REF!</definedName>
    <definedName name="aa" localSheetId="3">#REF!</definedName>
    <definedName name="aa">[30]DATA!$B$22</definedName>
    <definedName name="aat" localSheetId="3">#REF!</definedName>
    <definedName name="aat" localSheetId="7">#REF!</definedName>
    <definedName name="aat" localSheetId="8">#REF!</definedName>
    <definedName name="aat" localSheetId="6">#REF!</definedName>
    <definedName name="aat">#REF!</definedName>
    <definedName name="asf" localSheetId="3">#REF!</definedName>
    <definedName name="asf" localSheetId="7">#REF!</definedName>
    <definedName name="asf" localSheetId="8">#REF!</definedName>
    <definedName name="asf" localSheetId="6">#REF!</definedName>
    <definedName name="asf" localSheetId="4">#REF!</definedName>
    <definedName name="asf">#REF!</definedName>
    <definedName name="b" localSheetId="3">#REF!</definedName>
    <definedName name="b" localSheetId="7">#REF!</definedName>
    <definedName name="b" localSheetId="8">#REF!</definedName>
    <definedName name="b" localSheetId="6">#REF!</definedName>
    <definedName name="b" localSheetId="4">#REF!</definedName>
    <definedName name="b">#REF!</definedName>
    <definedName name="BB" localSheetId="3">[2]DATA!$H$105</definedName>
    <definedName name="BB">[11]DATA!$H$105</definedName>
    <definedName name="BINDING" localSheetId="3">#REF!</definedName>
    <definedName name="BINDING" localSheetId="7">#REF!</definedName>
    <definedName name="BINDING" localSheetId="8">#REF!</definedName>
    <definedName name="BINDING" localSheetId="6">#REF!</definedName>
    <definedName name="BINDING">#REF!</definedName>
    <definedName name="blast">[31]r!$F$29</definedName>
    <definedName name="blast1" localSheetId="3">[32]r!$F$29</definedName>
    <definedName name="blast1" localSheetId="7">[33]r!$F$29</definedName>
    <definedName name="blast1" localSheetId="8">[33]r!$F$29</definedName>
    <definedName name="blast1" localSheetId="4">[33]r!$F$29</definedName>
    <definedName name="blast1">[34]r!$F$29</definedName>
    <definedName name="blast2" localSheetId="3">[32]r!$F$29</definedName>
    <definedName name="blast2" localSheetId="7">[33]r!$F$29</definedName>
    <definedName name="blast2" localSheetId="8">[33]r!$F$29</definedName>
    <definedName name="blast2" localSheetId="4">[33]r!$F$29</definedName>
    <definedName name="blast2">[34]r!$F$29</definedName>
    <definedName name="Bricks" localSheetId="6">#REF!</definedName>
    <definedName name="Bricks">#REF!</definedName>
    <definedName name="BSG" localSheetId="7">#REF!</definedName>
    <definedName name="BSG" localSheetId="8">#REF!</definedName>
    <definedName name="BSG" localSheetId="6">#REF!</definedName>
    <definedName name="BSG">#REF!</definedName>
    <definedName name="BT" localSheetId="3">#REF!</definedName>
    <definedName name="BT" localSheetId="7">#REF!</definedName>
    <definedName name="BT" localSheetId="8">#REF!</definedName>
    <definedName name="BT" localSheetId="6">#REF!</definedName>
    <definedName name="BT">#REF!</definedName>
    <definedName name="BT_MIX_SEAL" localSheetId="7">#REF!</definedName>
    <definedName name="BT_MIX_SEAL" localSheetId="8">#REF!</definedName>
    <definedName name="BT_MIX_SEAL" localSheetId="6">#REF!</definedName>
    <definedName name="BT_MIX_SEAL">#REF!</definedName>
    <definedName name="BT_SEAL_COAT" localSheetId="7">#REF!</definedName>
    <definedName name="BT_SEAL_COAT" localSheetId="8">#REF!</definedName>
    <definedName name="BT_SEAL_COAT" localSheetId="6">#REF!</definedName>
    <definedName name="BT_SEAL_COAT">#REF!</definedName>
    <definedName name="BT_SEAL_ON_BTSD" localSheetId="7">#REF!</definedName>
    <definedName name="BT_SEAL_ON_BTSD" localSheetId="8">#REF!</definedName>
    <definedName name="BT_SEAL_ON_BTSD" localSheetId="6">#REF!</definedName>
    <definedName name="BT_SEAL_ON_BTSD">#REF!</definedName>
    <definedName name="BT_SINGLE_30.45" localSheetId="7">#REF!</definedName>
    <definedName name="BT_SINGLE_30.45" localSheetId="8">#REF!</definedName>
    <definedName name="BT_SINGLE_30.45" localSheetId="6">#REF!</definedName>
    <definedName name="BT_SINGLE_30.45">#REF!</definedName>
    <definedName name="BT_WEARING_COAT" localSheetId="7">#REF!</definedName>
    <definedName name="BT_WEARING_COAT" localSheetId="8">#REF!</definedName>
    <definedName name="BT_WEARING_COAT" localSheetId="6">#REF!</definedName>
    <definedName name="BT_WEARING_COAT">#REF!</definedName>
    <definedName name="BTEMULTIONSS1" localSheetId="3">#REF!</definedName>
    <definedName name="BTEMULTIONSS1" localSheetId="7">#REF!</definedName>
    <definedName name="BTEMULTIONSS1" localSheetId="8">#REF!</definedName>
    <definedName name="BTEMULTIONSS1" localSheetId="6">#REF!</definedName>
    <definedName name="BTEMULTIONSS1">#REF!</definedName>
    <definedName name="BTSD_23" localSheetId="7">#REF!</definedName>
    <definedName name="BTSD_23" localSheetId="8">#REF!</definedName>
    <definedName name="BTSD_23" localSheetId="6">#REF!</definedName>
    <definedName name="BTSD_23">#REF!</definedName>
    <definedName name="BTSD_DRY" localSheetId="7">#REF!</definedName>
    <definedName name="BTSD_DRY" localSheetId="8">#REF!</definedName>
    <definedName name="BTSD_DRY" localSheetId="6">#REF!</definedName>
    <definedName name="BTSD_DRY">#REF!</definedName>
    <definedName name="BTSD_SEAL" localSheetId="7">#REF!</definedName>
    <definedName name="BTSD_SEAL" localSheetId="8">#REF!</definedName>
    <definedName name="BTSD_SEAL" localSheetId="6">#REF!</definedName>
    <definedName name="BTSD_SEAL">#REF!</definedName>
    <definedName name="cc" localSheetId="7">#REF!</definedName>
    <definedName name="cc" localSheetId="8">#REF!</definedName>
    <definedName name="cc" localSheetId="6">#REF!</definedName>
    <definedName name="cc" localSheetId="4">#REF!</definedName>
    <definedName name="cc">#REF!</definedName>
    <definedName name="CC_1" localSheetId="3">[2]DATA!$I$59</definedName>
    <definedName name="CC_1">[11]DATA!$I$59</definedName>
    <definedName name="cd" localSheetId="3">#REF!</definedName>
    <definedName name="cd" localSheetId="7">#REF!</definedName>
    <definedName name="cd" localSheetId="8">#REF!</definedName>
    <definedName name="cd" localSheetId="6">#REF!</definedName>
    <definedName name="cd" localSheetId="4">#REF!</definedName>
    <definedName name="cd">#REF!</definedName>
    <definedName name="CEMENT" localSheetId="3">#REF!</definedName>
    <definedName name="CEMENT" localSheetId="7">#REF!</definedName>
    <definedName name="CEMENT" localSheetId="8">#REF!</definedName>
    <definedName name="CEMENT" localSheetId="6">#REF!</definedName>
    <definedName name="CEMENT">#REF!</definedName>
    <definedName name="CIR">[35]coverpage!$E$27</definedName>
    <definedName name="cm" localSheetId="7">#REF!</definedName>
    <definedName name="cm" localSheetId="8">#REF!</definedName>
    <definedName name="cm" localSheetId="6">#REF!</definedName>
    <definedName name="cm" localSheetId="4">#REF!</definedName>
    <definedName name="cm">#REF!</definedName>
    <definedName name="CP" localSheetId="3">#REF!</definedName>
    <definedName name="CP" localSheetId="7">#REF!</definedName>
    <definedName name="CP" localSheetId="8">#REF!</definedName>
    <definedName name="CP" localSheetId="6">#REF!</definedName>
    <definedName name="CP">#REF!</definedName>
    <definedName name="cr" localSheetId="3">[2]DATA!$H$17</definedName>
    <definedName name="cr">[11]DATA!$H$17</definedName>
    <definedName name="CRS" localSheetId="3">[2]DATA!$H$138</definedName>
    <definedName name="CRS">[11]DATA!$H$138</definedName>
    <definedName name="crsrate" localSheetId="3">'[28]lead-st'!$L$12</definedName>
    <definedName name="crsrate" localSheetId="7">'[16]lead-st'!$L$12</definedName>
    <definedName name="crsrate" localSheetId="8">'[16]lead-st'!$L$12</definedName>
    <definedName name="crsrate" localSheetId="4">'[16]lead-st'!$L$12</definedName>
    <definedName name="crsrate">'[9]lead-st'!$L$12</definedName>
    <definedName name="crss" localSheetId="3">[28]rdamdata!$J$10</definedName>
    <definedName name="crss" localSheetId="7">[16]rdamdata!$J$10</definedName>
    <definedName name="crss" localSheetId="8">[16]rdamdata!$J$10</definedName>
    <definedName name="crss" localSheetId="4">[16]rdamdata!$J$10</definedName>
    <definedName name="crss">[9]rdamdata!$J$10</definedName>
    <definedName name="crush" localSheetId="3">[32]r!$F$30</definedName>
    <definedName name="crush" localSheetId="7">[33]r!$F$30</definedName>
    <definedName name="crush" localSheetId="8">[33]r!$F$30</definedName>
    <definedName name="crush" localSheetId="4">[33]r!$F$30</definedName>
    <definedName name="crush">[34]r!$F$30</definedName>
    <definedName name="crust" localSheetId="3">'[36]Data.F8.BTR'!#REF!</definedName>
    <definedName name="crust" localSheetId="7">'[36]Data.F8.BTR'!#REF!</definedName>
    <definedName name="crust" localSheetId="8">'[36]Data.F8.BTR'!#REF!</definedName>
    <definedName name="crust" localSheetId="6">'[36]Data.F8.BTR'!#REF!</definedName>
    <definedName name="crust" localSheetId="4">'[36]Data.F8.BTR'!#REF!</definedName>
    <definedName name="crust">'[36]Data.F8.BTR'!#REF!</definedName>
    <definedName name="CWSUMP">'[37]DATA-BASE'!$I$6:$T$22</definedName>
    <definedName name="d" localSheetId="3">[38]Lead!#REF!</definedName>
    <definedName name="d" localSheetId="7">[39]Lead!#REF!</definedName>
    <definedName name="d" localSheetId="8">[39]Lead!#REF!</definedName>
    <definedName name="d" localSheetId="6">[40]Lead!#REF!</definedName>
    <definedName name="d" localSheetId="4">[39]Lead!#REF!</definedName>
    <definedName name="d">[40]Lead!#REF!</definedName>
    <definedName name="D.t" localSheetId="3">[41]data!#REF!</definedName>
    <definedName name="D.t" localSheetId="7">[41]data!#REF!</definedName>
    <definedName name="D.t" localSheetId="8">[41]data!#REF!</definedName>
    <definedName name="D.t" localSheetId="6">[41]data!#REF!</definedName>
    <definedName name="D.t" localSheetId="4">[41]data!#REF!</definedName>
    <definedName name="D.t">[41]data!#REF!</definedName>
    <definedName name="data" localSheetId="3">[42]Data!#REF!</definedName>
    <definedName name="data" localSheetId="7">[42]Data!#REF!</definedName>
    <definedName name="data" localSheetId="8">[42]Data!#REF!</definedName>
    <definedName name="data" localSheetId="6">[42]Data!#REF!</definedName>
    <definedName name="data">[42]Data!#REF!</definedName>
    <definedName name="DATA6" localSheetId="3">#REF!</definedName>
    <definedName name="DATA6" localSheetId="7">#REF!</definedName>
    <definedName name="DATA6" localSheetId="8">#REF!</definedName>
    <definedName name="DATA6" localSheetId="6">#REF!</definedName>
    <definedName name="DATA6" localSheetId="4">#REF!</definedName>
    <definedName name="DATA6">#REF!</definedName>
    <definedName name="_xlnm.Database" localSheetId="6">#REF!</definedName>
    <definedName name="_xlnm.Database">#REF!</definedName>
    <definedName name="DBM" localSheetId="7">#REF!</definedName>
    <definedName name="DBM" localSheetId="8">#REF!</definedName>
    <definedName name="DBM" localSheetId="6">#REF!</definedName>
    <definedName name="DBM">#REF!</definedName>
    <definedName name="DD" localSheetId="3">#REF!</definedName>
    <definedName name="DD" localSheetId="7">#REF!</definedName>
    <definedName name="DD" localSheetId="8">#REF!</definedName>
    <definedName name="DD" localSheetId="6">#REF!</definedName>
    <definedName name="DD" localSheetId="4">#REF!</definedName>
    <definedName name="DD">#REF!</definedName>
    <definedName name="div" localSheetId="3">#REF!</definedName>
    <definedName name="div" localSheetId="7">[11]DATA!$H$250</definedName>
    <definedName name="div" localSheetId="8">[11]DATA!$H$250</definedName>
    <definedName name="div" localSheetId="4">[11]DATA!$H$250</definedName>
    <definedName name="div">[43]ABS!$F$21</definedName>
    <definedName name="DRY_ROLLING" localSheetId="7">#REF!</definedName>
    <definedName name="DRY_ROLLING" localSheetId="8">#REF!</definedName>
    <definedName name="DRY_ROLLING" localSheetId="6">#REF!</definedName>
    <definedName name="DRY_ROLLING">#REF!</definedName>
    <definedName name="dse" localSheetId="7">[44]v!#REF!</definedName>
    <definedName name="dse" localSheetId="8">[44]v!#REF!</definedName>
    <definedName name="dse" localSheetId="6">[44]v!#REF!</definedName>
    <definedName name="dse">[44]v!#REF!</definedName>
    <definedName name="dt" localSheetId="3">#REF!</definedName>
    <definedName name="dt" localSheetId="7">#REF!</definedName>
    <definedName name="dt" localSheetId="8">#REF!</definedName>
    <definedName name="dt" localSheetId="6">#REF!</definedName>
    <definedName name="dt" localSheetId="4">#REF!</definedName>
    <definedName name="dt">#REF!</definedName>
    <definedName name="dust" localSheetId="7">#REF!</definedName>
    <definedName name="dust" localSheetId="8">#REF!</definedName>
    <definedName name="dust" localSheetId="6">#REF!</definedName>
    <definedName name="dust">#REF!</definedName>
    <definedName name="E_W_CARTED_FMC" localSheetId="7">#REF!</definedName>
    <definedName name="E_W_CARTED_FMC" localSheetId="8">#REF!</definedName>
    <definedName name="E_W_CARTED_FMC" localSheetId="6">#REF!</definedName>
    <definedName name="E_W_CARTED_FMC">#REF!</definedName>
    <definedName name="E_W_SIDE">#N/A</definedName>
    <definedName name="E_W_SIDE_FMC_NO" localSheetId="7">#REF!</definedName>
    <definedName name="E_W_SIDE_FMC_NO" localSheetId="8">#REF!</definedName>
    <definedName name="E_W_SIDE_FMC_NO" localSheetId="6">#REF!</definedName>
    <definedName name="E_W_SIDE_FMC_NO">#REF!</definedName>
    <definedName name="E_W_SIDE_FMC_PR" localSheetId="7">#REF!</definedName>
    <definedName name="E_W_SIDE_FMC_PR" localSheetId="8">#REF!</definedName>
    <definedName name="E_W_SIDE_FMC_PR" localSheetId="6">#REF!</definedName>
    <definedName name="E_W_SIDE_FMC_PR">#REF!</definedName>
    <definedName name="E_W_SIDE_OMC" localSheetId="6">#REF!</definedName>
    <definedName name="E_W_SIDE_OMC">#REF!</definedName>
    <definedName name="ec">[45]m!$M$3</definedName>
    <definedName name="EW_A" localSheetId="3">[2]DATA!$H$32</definedName>
    <definedName name="EW_A">[11]DATA!$H$32</definedName>
    <definedName name="EW_B" localSheetId="3">[2]DATA!$H$37</definedName>
    <definedName name="EW_B">[11]DATA!$H$37</definedName>
    <definedName name="ewe" localSheetId="6">#REF!</definedName>
    <definedName name="ewe">#REF!</definedName>
    <definedName name="f" localSheetId="3">#REF!</definedName>
    <definedName name="f" localSheetId="7">#REF!</definedName>
    <definedName name="f" localSheetId="8">#REF!</definedName>
    <definedName name="f" localSheetId="6">#REF!</definedName>
    <definedName name="f" localSheetId="4">#REF!</definedName>
    <definedName name="f">#REF!</definedName>
    <definedName name="FAB" localSheetId="3">[2]DATA!$H$199</definedName>
    <definedName name="FAB">[11]DATA!$H$199</definedName>
    <definedName name="fgdfgdfgdf">[26]v!$A$2:$E$51</definedName>
    <definedName name="Filling_Officer" localSheetId="6">'Input Data sheet'!#REF!</definedName>
    <definedName name="Filling_Officer_Designation" localSheetId="6">'Input Data sheet'!#REF!</definedName>
    <definedName name="finished" localSheetId="3">#REF!</definedName>
    <definedName name="finished" localSheetId="7">#REF!</definedName>
    <definedName name="finished" localSheetId="8">#REF!</definedName>
    <definedName name="finished" localSheetId="6">#REF!</definedName>
    <definedName name="finished" localSheetId="4">#REF!</definedName>
    <definedName name="finished">#REF!</definedName>
    <definedName name="fresh">[46]r!$F$30</definedName>
    <definedName name="g" localSheetId="3">#REF!</definedName>
    <definedName name="g" localSheetId="7">#REF!</definedName>
    <definedName name="g" localSheetId="8">#REF!</definedName>
    <definedName name="g" localSheetId="6">#REF!</definedName>
    <definedName name="g" localSheetId="4">#REF!</definedName>
    <definedName name="g">#REF!</definedName>
    <definedName name="g_lead" localSheetId="3">#REF!</definedName>
    <definedName name="g_lead" localSheetId="7">#REF!</definedName>
    <definedName name="g_lead" localSheetId="8">#REF!</definedName>
    <definedName name="g_lead" localSheetId="6">#REF!</definedName>
    <definedName name="g_lead">#REF!</definedName>
    <definedName name="gg" localSheetId="7">[47]Lead!#REF!</definedName>
    <definedName name="gg" localSheetId="8">[47]Lead!#REF!</definedName>
    <definedName name="gg" localSheetId="6">[47]Lead!#REF!</definedName>
    <definedName name="gg">[47]Lead!#REF!</definedName>
    <definedName name="GLOADING" localSheetId="3">#REF!</definedName>
    <definedName name="GLOADING" localSheetId="7">#REF!</definedName>
    <definedName name="GLOADING" localSheetId="8">#REF!</definedName>
    <definedName name="GLOADING" localSheetId="6">#REF!</definedName>
    <definedName name="GLOADING">#REF!</definedName>
    <definedName name="grade1" localSheetId="3">#REF!</definedName>
    <definedName name="grade1" localSheetId="7">#REF!</definedName>
    <definedName name="grade1" localSheetId="8">#REF!</definedName>
    <definedName name="grade1" localSheetId="6">#REF!</definedName>
    <definedName name="grade1">#REF!</definedName>
    <definedName name="grade2" localSheetId="3">#REF!</definedName>
    <definedName name="grade2" localSheetId="7">#REF!</definedName>
    <definedName name="grade2" localSheetId="8">#REF!</definedName>
    <definedName name="grade2" localSheetId="6">#REF!</definedName>
    <definedName name="grade2">#REF!</definedName>
    <definedName name="grade3" localSheetId="3">#REF!</definedName>
    <definedName name="grade3" localSheetId="7">#REF!</definedName>
    <definedName name="grade3" localSheetId="8">#REF!</definedName>
    <definedName name="grade3" localSheetId="6">#REF!</definedName>
    <definedName name="grade3">#REF!</definedName>
    <definedName name="GRAVEL" localSheetId="3">#REF!</definedName>
    <definedName name="gravel">[11]DATA!$H$235</definedName>
    <definedName name="GSP" localSheetId="3">[2]DATA!$H$233</definedName>
    <definedName name="GSP">[11]DATA!$H$233</definedName>
    <definedName name="GULOADING" localSheetId="3">#REF!</definedName>
    <definedName name="GULOADING" localSheetId="7">#REF!</definedName>
    <definedName name="GULOADING" localSheetId="8">#REF!</definedName>
    <definedName name="GULOADING" localSheetId="6">#REF!</definedName>
    <definedName name="GULOADING">#REF!</definedName>
    <definedName name="hggg">[48]Material!$D$17</definedName>
    <definedName name="JUNGLE" localSheetId="7">#REF!</definedName>
    <definedName name="JUNGLE" localSheetId="8">#REF!</definedName>
    <definedName name="JUNGLE" localSheetId="6">#REF!</definedName>
    <definedName name="JUNGLE">#REF!</definedName>
    <definedName name="k" localSheetId="6">#REF!</definedName>
    <definedName name="k">#REF!</definedName>
    <definedName name="l">[49]Labour!$D$8</definedName>
    <definedName name="L_Bhisti" localSheetId="3">[48]Labour!$D$3</definedName>
    <definedName name="L_Bhisti" localSheetId="7">[50]Labour!$D$3</definedName>
    <definedName name="L_Bhisti" localSheetId="8">[50]Labour!$D$3</definedName>
    <definedName name="L_Bhisti" localSheetId="4">[50]Labour!$D$3</definedName>
    <definedName name="L_Bhisti">[51]Labour!$D$3</definedName>
    <definedName name="L_BISTI" localSheetId="3">#REF!</definedName>
    <definedName name="L_BISTI" localSheetId="7">#REF!</definedName>
    <definedName name="L_BISTI" localSheetId="8">#REF!</definedName>
    <definedName name="L_BISTI" localSheetId="6">#REF!</definedName>
    <definedName name="L_BISTI">#REF!</definedName>
    <definedName name="L_BitumenSprayer">[49]Labour!$D$4</definedName>
    <definedName name="L_Blacksmith" localSheetId="3">[48]Labour!$D$5</definedName>
    <definedName name="L_Blacksmith" localSheetId="7">[50]Labour!$D$5</definedName>
    <definedName name="L_Blacksmith" localSheetId="8">[50]Labour!$D$5</definedName>
    <definedName name="L_Blacksmith" localSheetId="4">[50]Labour!$D$5</definedName>
    <definedName name="L_Blacksmith">[51]Labour!$D$5</definedName>
    <definedName name="L_Blaster" localSheetId="3">[52]Labour!$D$6</definedName>
    <definedName name="L_Blaster">[53]Labour!$D$6</definedName>
    <definedName name="L_BSMIT" localSheetId="3">#REF!</definedName>
    <definedName name="L_BSMIT" localSheetId="7">#REF!</definedName>
    <definedName name="L_BSMIT" localSheetId="8">#REF!</definedName>
    <definedName name="L_BSMIT" localSheetId="6">#REF!</definedName>
    <definedName name="L_BSMIT">#REF!</definedName>
    <definedName name="L_Carpenter_1stClass">[54]Labour!$D$7</definedName>
    <definedName name="L_ChipsSpreader">[49]Labour!$D$8</definedName>
    <definedName name="L_Chiseller">[54]Labour!$D$9</definedName>
    <definedName name="L_CPENTER" localSheetId="3">#REF!</definedName>
    <definedName name="L_CPENTER" localSheetId="7">#REF!</definedName>
    <definedName name="L_CPENTER" localSheetId="8">#REF!</definedName>
    <definedName name="L_CPENTER" localSheetId="6">#REF!</definedName>
    <definedName name="L_CPENTER">#REF!</definedName>
    <definedName name="L_Dresser_Skilled">[54]Labour!$D$10</definedName>
    <definedName name="L_Driller" localSheetId="3">[52]Labour!$D$11</definedName>
    <definedName name="L_Driller">[53]Labour!$D$11</definedName>
    <definedName name="L_ELECRICIAN" localSheetId="3">#REF!</definedName>
    <definedName name="L_ELECRICIAN" localSheetId="7">#REF!</definedName>
    <definedName name="L_ELECRICIAN" localSheetId="8">#REF!</definedName>
    <definedName name="L_ELECRICIAN" localSheetId="6">#REF!</definedName>
    <definedName name="L_ELECRICIAN">#REF!</definedName>
    <definedName name="L_Fitter">[55]Labour!$D$13</definedName>
    <definedName name="L_Mason_1stClass" localSheetId="3">[48]Labour!$D$14</definedName>
    <definedName name="L_Mason_1stClass" localSheetId="7">[50]Labour!$D$14</definedName>
    <definedName name="L_Mason_1stClass" localSheetId="8">[50]Labour!$D$14</definedName>
    <definedName name="L_Mason_1stClass" localSheetId="4">[50]Labour!$D$14</definedName>
    <definedName name="L_Mason_1stClass">[51]Labour!$D$14</definedName>
    <definedName name="L_Mason_2ndClass" localSheetId="3">[48]Labour!$D$15</definedName>
    <definedName name="L_Mason_2ndClass" localSheetId="7">[50]Labour!$D$15</definedName>
    <definedName name="L_Mason_2ndClass" localSheetId="8">[50]Labour!$D$15</definedName>
    <definedName name="L_Mason_2ndClass" localSheetId="4">[50]Labour!$D$15</definedName>
    <definedName name="L_Mason_2ndClass">[51]Labour!$D$15</definedName>
    <definedName name="L_MASON1" localSheetId="3">#REF!</definedName>
    <definedName name="L_MASON1" localSheetId="7">#REF!</definedName>
    <definedName name="L_MASON1" localSheetId="8">#REF!</definedName>
    <definedName name="L_MASON1" localSheetId="6">#REF!</definedName>
    <definedName name="L_MASON1">#REF!</definedName>
    <definedName name="L_MASON2" localSheetId="3">#REF!</definedName>
    <definedName name="L_MASON2" localSheetId="7">#REF!</definedName>
    <definedName name="L_MASON2" localSheetId="8">#REF!</definedName>
    <definedName name="L_MASON2" localSheetId="6">#REF!</definedName>
    <definedName name="L_MASON2">#REF!</definedName>
    <definedName name="L_Mate" localSheetId="3">[48]Labour!$D$16</definedName>
    <definedName name="L_Mate" localSheetId="7">[50]Labour!$D$16</definedName>
    <definedName name="L_Mate" localSheetId="8">[50]Labour!$D$16</definedName>
    <definedName name="L_Mate" localSheetId="4">[50]Labour!$D$16</definedName>
    <definedName name="L_Mate">[51]Labour!$D$16</definedName>
    <definedName name="L_MAZDOOES" localSheetId="3">#REF!</definedName>
    <definedName name="L_MAZDOOES" localSheetId="7">#REF!</definedName>
    <definedName name="L_MAZDOOES" localSheetId="8">#REF!</definedName>
    <definedName name="L_MAZDOOES" localSheetId="6">#REF!</definedName>
    <definedName name="L_MAZDOOES">#REF!</definedName>
    <definedName name="L_Mazdoor" localSheetId="3">[48]Labour!$D$17</definedName>
    <definedName name="L_Mazdoor" localSheetId="7">[50]Labour!$D$17</definedName>
    <definedName name="L_Mazdoor" localSheetId="8">[50]Labour!$D$17</definedName>
    <definedName name="L_Mazdoor" localSheetId="4">[50]Labour!$D$17</definedName>
    <definedName name="L_Mazdoor">[51]Labour!$D$17</definedName>
    <definedName name="L_Mazdoor_Semi" localSheetId="3">[48]Labour!$D$18</definedName>
    <definedName name="L_Mazdoor_Semi" localSheetId="7">[50]Labour!$D$18</definedName>
    <definedName name="L_Mazdoor_Semi" localSheetId="8">[50]Labour!$D$18</definedName>
    <definedName name="L_Mazdoor_Semi" localSheetId="4">[50]Labour!$D$18</definedName>
    <definedName name="L_Mazdoor_Semi">[51]Labour!$D$18</definedName>
    <definedName name="L_Mazdoor_Skilled" localSheetId="3">[48]Labour!$D$19</definedName>
    <definedName name="L_Mazdoor_Skilled" localSheetId="7">[50]Labour!$D$19</definedName>
    <definedName name="L_Mazdoor_Skilled" localSheetId="8">[50]Labour!$D$19</definedName>
    <definedName name="L_Mazdoor_Skilled" localSheetId="4">[50]Labour!$D$19</definedName>
    <definedName name="L_Mazdoor_Skilled">[51]Labour!$D$19</definedName>
    <definedName name="L_MAZDOORSK" localSheetId="3">#REF!</definedName>
    <definedName name="L_MAZDOORSK" localSheetId="7">#REF!</definedName>
    <definedName name="L_MAZDOORSK" localSheetId="8">#REF!</definedName>
    <definedName name="L_MAZDOORSK" localSheetId="6">#REF!</definedName>
    <definedName name="L_MAZDOORSK">#REF!</definedName>
    <definedName name="L_MAZDOORUS" localSheetId="3">#REF!</definedName>
    <definedName name="L_MAZDOORUS" localSheetId="7">#REF!</definedName>
    <definedName name="L_MAZDOORUS" localSheetId="8">#REF!</definedName>
    <definedName name="L_MAZDOORUS" localSheetId="6">#REF!</definedName>
    <definedName name="L_MAZDOORUS">#REF!</definedName>
    <definedName name="L_Painter_1stClass">[54]Labour!$D$20</definedName>
    <definedName name="L_PLUMBER" localSheetId="3">#REF!</definedName>
    <definedName name="L_PLUMBER" localSheetId="7">#REF!</definedName>
    <definedName name="L_PLUMBER" localSheetId="8">#REF!</definedName>
    <definedName name="L_PLUMBER" localSheetId="6">#REF!</definedName>
    <definedName name="L_PLUMBER">#REF!</definedName>
    <definedName name="L_SURVEYER" localSheetId="3">#REF!</definedName>
    <definedName name="L_SURVEYER" localSheetId="7">#REF!</definedName>
    <definedName name="L_SURVEYER" localSheetId="8">#REF!</definedName>
    <definedName name="L_SURVEYER" localSheetId="6">#REF!</definedName>
    <definedName name="L_SURVEYER">#REF!</definedName>
    <definedName name="L_Surveyor" localSheetId="3">[48]Labour!$D$22</definedName>
    <definedName name="L_Surveyor" localSheetId="7">[50]Labour!$D$22</definedName>
    <definedName name="L_Surveyor" localSheetId="8">[50]Labour!$D$22</definedName>
    <definedName name="L_Surveyor" localSheetId="4">[50]Labour!$D$22</definedName>
    <definedName name="L_Surveyor">[51]Labour!$D$22</definedName>
    <definedName name="L_WhiteWasher">[54]Labour!$D$23</definedName>
    <definedName name="LBM" localSheetId="7">#REF!</definedName>
    <definedName name="LBM" localSheetId="8">#REF!</definedName>
    <definedName name="LBM" localSheetId="6">#REF!</definedName>
    <definedName name="LBM">#REF!</definedName>
    <definedName name="lead" localSheetId="3">#REF!</definedName>
    <definedName name="lead" localSheetId="7">#REF!</definedName>
    <definedName name="lead" localSheetId="8">#REF!</definedName>
    <definedName name="lead" localSheetId="6">#REF!</definedName>
    <definedName name="lead" localSheetId="4">#REF!</definedName>
    <definedName name="lead">#REF!</definedName>
    <definedName name="Lead_gravel">[56]Lead!$E$5</definedName>
    <definedName name="Lead_metal_mc" localSheetId="6">'[57]Lead sheet'!#REF!</definedName>
    <definedName name="Lead_metal_mc">[56]Lead!$E$12</definedName>
    <definedName name="Lead_Metal_ss" localSheetId="6">'[57]Lead sheet'!#REF!</definedName>
    <definedName name="Lead_Metal_ss">[56]Lead!$E$20</definedName>
    <definedName name="lead_prin" localSheetId="3">#REF!</definedName>
    <definedName name="lead_prin" localSheetId="7">#REF!</definedName>
    <definedName name="lead_prin" localSheetId="8">#REF!</definedName>
    <definedName name="lead_prin" localSheetId="6">#REF!</definedName>
    <definedName name="lead_prin" localSheetId="4">#REF!</definedName>
    <definedName name="lead_prin">#REF!</definedName>
    <definedName name="Lead_sand_filling">[56]Lead!$E$6</definedName>
    <definedName name="Lead_sand_mortor" localSheetId="6">'[57]Lead sheet'!#REF!</definedName>
    <definedName name="Lead_sand_mortor">[56]Lead!$E$19</definedName>
    <definedName name="Lead_stone" localSheetId="6">'[57]Lead sheet'!#REF!</definedName>
    <definedName name="Lead_stone">[56]Lead!$E$7</definedName>
    <definedName name="lead3" localSheetId="3">#REF!</definedName>
    <definedName name="lead3" localSheetId="7">#REF!</definedName>
    <definedName name="lead3" localSheetId="8">#REF!</definedName>
    <definedName name="lead3" localSheetId="6">#REF!</definedName>
    <definedName name="lead3" localSheetId="4">#REF!</definedName>
    <definedName name="lead3">#REF!</definedName>
    <definedName name="leadprin" localSheetId="3">#REF!</definedName>
    <definedName name="leadprin" localSheetId="7">#REF!</definedName>
    <definedName name="leadprin" localSheetId="8">#REF!</definedName>
    <definedName name="leadprin" localSheetId="6">#REF!</definedName>
    <definedName name="leadprin" localSheetId="4">#REF!</definedName>
    <definedName name="leadprin">#REF!</definedName>
    <definedName name="leads" localSheetId="3">#REF!</definedName>
    <definedName name="leads" localSheetId="7">#REF!</definedName>
    <definedName name="leads" localSheetId="8">#REF!</definedName>
    <definedName name="leads" localSheetId="6">#REF!</definedName>
    <definedName name="leads">#REF!</definedName>
    <definedName name="leads1" localSheetId="3">[58]leads!$A$3:$F$53</definedName>
    <definedName name="leads1" localSheetId="7">[59]leads!$A$3:$F$53</definedName>
    <definedName name="leads1" localSheetId="8">[59]leads!$A$3:$F$53</definedName>
    <definedName name="leads1" localSheetId="4">[59]leads!$A$3:$F$53</definedName>
    <definedName name="leads1">[60]leads!$A$3:$F$53</definedName>
    <definedName name="leads11" localSheetId="3">[17]leads!$A$3:$E$107</definedName>
    <definedName name="leads11" localSheetId="7">[10]leads!$A$3:$E$107</definedName>
    <definedName name="leads11" localSheetId="8">[10]leads!$A$3:$E$107</definedName>
    <definedName name="leads11" localSheetId="4">[10]leads!$A$3:$E$107</definedName>
    <definedName name="leads11">[1]leads!$A$3:$E$107</definedName>
    <definedName name="LEN" localSheetId="3">#REF!</definedName>
    <definedName name="LEN" localSheetId="7">#REF!</definedName>
    <definedName name="LEN" localSheetId="8">#REF!</definedName>
    <definedName name="LEN" localSheetId="6">#REF!</definedName>
    <definedName name="LEN">#REF!</definedName>
    <definedName name="LKJH">[61]Labour!$D$5</definedName>
    <definedName name="LSNO1">[62]Lead!$N$7</definedName>
    <definedName name="LSNO24">[62]Lead!$N$26</definedName>
    <definedName name="LSNO26">[62]Lead!$N$28</definedName>
    <definedName name="LSNO3">[62]Lead!$N$9</definedName>
    <definedName name="m" localSheetId="3">#REF!</definedName>
    <definedName name="m" localSheetId="7">#REF!</definedName>
    <definedName name="m" localSheetId="8">#REF!</definedName>
    <definedName name="m" localSheetId="6">#REF!</definedName>
    <definedName name="m" localSheetId="4">#REF!</definedName>
    <definedName name="m">#REF!</definedName>
    <definedName name="M_ACPipe_100" localSheetId="3">[52]Material!$D$3</definedName>
    <definedName name="M_ACPipe_100">[53]Material!$D$3</definedName>
    <definedName name="M_Aggregate_10" localSheetId="3">[48]Material!$D$17</definedName>
    <definedName name="M_Aggregate_10" localSheetId="7">[50]Material!$D$17</definedName>
    <definedName name="M_Aggregate_10" localSheetId="8">[50]Material!$D$17</definedName>
    <definedName name="M_Aggregate_10" localSheetId="4">[50]Material!$D$17</definedName>
    <definedName name="M_Aggregate_10">[51]Material!$D$17</definedName>
    <definedName name="M_Aggregate_20" localSheetId="3">[48]Material!$D$18</definedName>
    <definedName name="M_Aggregate_20" localSheetId="7">[50]Material!$D$18</definedName>
    <definedName name="M_Aggregate_20" localSheetId="8">[50]Material!$D$18</definedName>
    <definedName name="M_Aggregate_20" localSheetId="4">[50]Material!$D$18</definedName>
    <definedName name="M_Aggregate_20">[51]Material!$D$18</definedName>
    <definedName name="M_Aggregate_224_236m_WMM">[54]Material!$D$26</definedName>
    <definedName name="M_Aggregate_375mmMaximum_224_56mm" localSheetId="3">[48]Material!$D$4</definedName>
    <definedName name="M_Aggregate_375mmMaximum_224_56mm" localSheetId="7">[50]Material!$D$4</definedName>
    <definedName name="M_Aggregate_375mmMaximum_224_56mm" localSheetId="8">[50]Material!$D$4</definedName>
    <definedName name="M_Aggregate_375mmMaximum_224_56mm" localSheetId="4">[50]Material!$D$4</definedName>
    <definedName name="M_Aggregate_375mmMaximum_224_56mm">[51]Material!$D$4</definedName>
    <definedName name="M_Aggregate_375mmMaximum_45_225mm">[54]Material!$D$5</definedName>
    <definedName name="M_Aggregate_375mmMaximum_Below_56mm">[54]Material!$D$6</definedName>
    <definedName name="M_Aggregate_40" localSheetId="3">[48]Material!$D$19</definedName>
    <definedName name="M_Aggregate_40" localSheetId="7">[50]Material!$D$19</definedName>
    <definedName name="M_Aggregate_40" localSheetId="8">[50]Material!$D$19</definedName>
    <definedName name="M_Aggregate_40" localSheetId="4">[50]Material!$D$19</definedName>
    <definedName name="M_Aggregate_40">[51]Material!$D$19</definedName>
    <definedName name="M_Aggregate_45_224m_WMM">[54]Material!$D$27</definedName>
    <definedName name="M_Aggregate_53mmMaximum_225_56mm">[54]Material!$D$7</definedName>
    <definedName name="M_Aggregate_53mmMaximum_63_45mm">[54]Material!$D$8</definedName>
    <definedName name="M_Aggregate_53mmMaximum_below_56mm">[54]Material!$D$9</definedName>
    <definedName name="M_Aggregate_Crushable_GradeI">[54]Material!$D$20</definedName>
    <definedName name="M_Aggregate_Crushable_GradeII" localSheetId="3">[54]Material!$D$21</definedName>
    <definedName name="M_Aggregate_Crushable_GradeII">[63]Material!$D$21</definedName>
    <definedName name="M_Aggregate_Crushable_GradeIII" localSheetId="3">[54]Material!$D$22</definedName>
    <definedName name="M_Aggregate_Crushable_GradeIII">[63]Material!$D$22</definedName>
    <definedName name="M_Aggregate_GradeI_40mmNominal_10_5mm">[54]Material!$D$10</definedName>
    <definedName name="M_Aggregate_GradeI_40mmNominal_25_10mm">[54]Material!$D$11</definedName>
    <definedName name="M_Aggregate_GradeI_40mmNominal_3725_25mm">[54]Material!$D$12</definedName>
    <definedName name="M_Aggregate_GradeI_40mmNominal_5mm">[54]Material!$D$13</definedName>
    <definedName name="M_Aggregate_GradeI_90_45mm">[54]Material!$D$23</definedName>
    <definedName name="M_Aggregate_GradeII_19mmNominal_10_5mm" localSheetId="3">[64]Material!$D$14</definedName>
    <definedName name="M_Aggregate_GradeII_19mmNominal_10_5mm">[65]Material!$D$14</definedName>
    <definedName name="M_Aggregate_GradeII_19mmNominal_25_10mm" localSheetId="3">[64]Material!$D$15</definedName>
    <definedName name="M_Aggregate_GradeII_19mmNominal_25_10mm">[65]Material!$D$15</definedName>
    <definedName name="M_Aggregate_GradeII_19mmNominal_5mm_below" localSheetId="3">[64]Material!$D$16</definedName>
    <definedName name="M_Aggregate_GradeII_19mmNominal_5mm_below">[65]Material!$D$16</definedName>
    <definedName name="M_Aggregate_GradeII_63_45mm" localSheetId="3">[54]Material!$D$24</definedName>
    <definedName name="M_Aggregate_GradeII_63_45mm">[63]Material!$D$24</definedName>
    <definedName name="M_Aggregate_GradeIII_53_224mm" localSheetId="3">[54]Material!$D$25</definedName>
    <definedName name="M_Aggregate_GradeIII_53_224mm">[63]Material!$D$25</definedName>
    <definedName name="M_AIRCOMP170" localSheetId="3">#REF!</definedName>
    <definedName name="M_AIRCOMP170" localSheetId="7">#REF!</definedName>
    <definedName name="M_AIRCOMP170" localSheetId="8">#REF!</definedName>
    <definedName name="M_AIRCOMP170" localSheetId="6">#REF!</definedName>
    <definedName name="M_AIRCOMP170">#REF!</definedName>
    <definedName name="M_AIRCOMP210" localSheetId="3">#REF!</definedName>
    <definedName name="M_AIRCOMP210" localSheetId="7">#REF!</definedName>
    <definedName name="M_AIRCOMP210" localSheetId="8">#REF!</definedName>
    <definedName name="M_AIRCOMP210" localSheetId="6">#REF!</definedName>
    <definedName name="M_AIRCOMP210">#REF!</definedName>
    <definedName name="M_AluminiumSheeting_15mm">[54]Material!$D$28</definedName>
    <definedName name="M_AluminiumStuds_100_100_Lense">[54]Material!$D$29</definedName>
    <definedName name="M_Bamboo_1stClass_85_100mm_25m_long">[54]Material!$D$31</definedName>
    <definedName name="M_Bamboo_1stClass_85_100mm_2m_long">[54]Material!$D$30</definedName>
    <definedName name="M_Bamboo_1stClass_85_100mm_3m_long">[54]Material!$D$32</definedName>
    <definedName name="M_Bamboo_1stClass_85_100mm_45_55m_long">[54]Material!$D$33</definedName>
    <definedName name="M_Bamboo_2ndClass_75mm_18_25m_long">[54]Material!$D$34</definedName>
    <definedName name="M_Bamboo_2ndClass_75mm_21_30m_long">[54]Material!$D$35</definedName>
    <definedName name="M_BarbedWire">[54]Material!$D$36</definedName>
    <definedName name="M_BindingMaterial">[54]Material!$D$37</definedName>
    <definedName name="M_BindingWire" localSheetId="3">[66]Material!$D$38</definedName>
    <definedName name="M_BindingWire" localSheetId="7">[67]Material!$D$38</definedName>
    <definedName name="M_BindingWire" localSheetId="8">[67]Material!$D$38</definedName>
    <definedName name="M_BindingWire" localSheetId="4">[67]Material!$D$38</definedName>
    <definedName name="M_BindingWire">[53]Material!$D$38</definedName>
    <definedName name="M_Bitumen_CRM" localSheetId="3">[64]Material!$D$39</definedName>
    <definedName name="M_Bitumen_CRM">[65]Material!$D$39</definedName>
    <definedName name="M_Bitumen_NRM" localSheetId="3">[64]Material!$D$40</definedName>
    <definedName name="M_Bitumen_NRM">[65]Material!$D$40</definedName>
    <definedName name="M_Bitumen_PM" localSheetId="3">[64]Material!$D$41</definedName>
    <definedName name="M_Bitumen_PM">[65]Material!$D$41</definedName>
    <definedName name="M_Bitumen_S65">[49]Material!$D$42</definedName>
    <definedName name="M_Bitumen_S90">[49]Material!$D$43</definedName>
    <definedName name="M_BitumenEmulsion_RS1" localSheetId="3">[64]Material!$D$44</definedName>
    <definedName name="M_BitumenEmulsion_RS1">[65]Material!$D$44</definedName>
    <definedName name="M_BitumenEmulsion_SS1" localSheetId="3">[48]Material!$D$45</definedName>
    <definedName name="M_BitumenEmulsion_SS1" localSheetId="7">[50]Material!$D$45</definedName>
    <definedName name="M_BitumenEmulsion_SS1" localSheetId="8">[50]Material!$D$45</definedName>
    <definedName name="M_BitumenEmulsion_SS1" localSheetId="4">[50]Material!$D$45</definedName>
    <definedName name="M_BitumenEmulsion_SS1">[51]Material!$D$45</definedName>
    <definedName name="M_BitumenSealant" localSheetId="3">[48]Material!$D$46</definedName>
    <definedName name="M_BitumenSealant" localSheetId="7">[50]Material!$D$46</definedName>
    <definedName name="M_BitumenSealant" localSheetId="8">[50]Material!$D$46</definedName>
    <definedName name="M_BitumenSealant" localSheetId="4">[50]Material!$D$46</definedName>
    <definedName name="M_BitumenSealant">[51]Material!$D$46</definedName>
    <definedName name="M_Blasted_Rubble" localSheetId="3">[52]Material!$D$47</definedName>
    <definedName name="M_Blasted_Rubble">[53]Material!$D$47</definedName>
    <definedName name="M_BlastingMaterial" localSheetId="3">[52]Material!$D$48</definedName>
    <definedName name="M_BlastingMaterial">[53]Material!$D$48</definedName>
    <definedName name="M_BondStone_400_150_150mm" localSheetId="3">[52]Material!$D$49</definedName>
    <definedName name="M_BondStone_400_150_150mm">[53]Material!$D$49</definedName>
    <definedName name="M_Brick_1stClass" localSheetId="3">[52]Material!$D$50</definedName>
    <definedName name="M_Brick_1stClass">[53]Material!$D$50</definedName>
    <definedName name="M_BROOMER" localSheetId="3">#REF!</definedName>
    <definedName name="M_BROOMER" localSheetId="7">#REF!</definedName>
    <definedName name="M_BROOMER" localSheetId="8">#REF!</definedName>
    <definedName name="M_BROOMER" localSheetId="6">#REF!</definedName>
    <definedName name="M_BROOMER">#REF!</definedName>
    <definedName name="M_CC_CUTTER" localSheetId="3">#REF!</definedName>
    <definedName name="M_CC_CUTTER" localSheetId="7">#REF!</definedName>
    <definedName name="M_CC_CUTTER" localSheetId="8">#REF!</definedName>
    <definedName name="M_CC_CUTTER" localSheetId="6">#REF!</definedName>
    <definedName name="M_CC_CUTTER">#REF!</definedName>
    <definedName name="M_CCMIXER" localSheetId="3">#REF!</definedName>
    <definedName name="M_CCMIXER" localSheetId="7">#REF!</definedName>
    <definedName name="M_CCMIXER" localSheetId="8">#REF!</definedName>
    <definedName name="M_CCMIXER" localSheetId="6">#REF!</definedName>
    <definedName name="M_CCMIXER">#REF!</definedName>
    <definedName name="M_Cement" localSheetId="3">[48]Material!$D$51</definedName>
    <definedName name="M_Cement" localSheetId="7">[50]Material!$D$51</definedName>
    <definedName name="M_Cement" localSheetId="8">[50]Material!$D$51</definedName>
    <definedName name="M_Cement" localSheetId="4">[50]Material!$D$51</definedName>
    <definedName name="M_Cement">[51]Material!$D$51</definedName>
    <definedName name="M_CementPrimer">[54]Material!$D$52</definedName>
    <definedName name="M_CHIPSPREDER" localSheetId="3">#REF!</definedName>
    <definedName name="M_CHIPSPREDER" localSheetId="7">#REF!</definedName>
    <definedName name="M_CHIPSPREDER" localSheetId="8">#REF!</definedName>
    <definedName name="M_CHIPSPREDER" localSheetId="6">#REF!</definedName>
    <definedName name="M_CHIPSPREDER">#REF!</definedName>
    <definedName name="M_ChlorpreneElastomer_OR_ClosedCellFoamSealingElement">[55]Material!$D$53</definedName>
    <definedName name="M_CompensationForEarthTakenFromPrivateLand">[49]Material!$D$54</definedName>
    <definedName name="M_CompressibleFibreBoard">[55]Material!$D$55</definedName>
    <definedName name="M_CopperPlate">[55]Material!$D$56</definedName>
    <definedName name="M_CorrosionResistantStructuralSteelGrating">[55]Material!$D$58</definedName>
    <definedName name="M_CRANE8T" localSheetId="3">#REF!</definedName>
    <definedName name="M_CRANE8T" localSheetId="7">#REF!</definedName>
    <definedName name="M_CRANE8T" localSheetId="8">#REF!</definedName>
    <definedName name="M_CRANE8T" localSheetId="6">#REF!</definedName>
    <definedName name="M_CRANE8T">#REF!</definedName>
    <definedName name="M_CreditForExcavatedRock">[54]Material!$D$59</definedName>
    <definedName name="M_CrushedSand_OR_Grit" localSheetId="3">[64]Material!$D$61</definedName>
    <definedName name="M_CrushedSand_OR_Grit">[65]Material!$D$61</definedName>
    <definedName name="M_CrushedSlag">[54]Material!$D$62</definedName>
    <definedName name="M_CrushedStoneAggregate_265_75">[54]Material!$D$63</definedName>
    <definedName name="M_CrushedStoneChipping_132" localSheetId="3">[68]Material!$D$64</definedName>
    <definedName name="M_CrushedStoneChipping_132" localSheetId="7">[69]Material!$D$64</definedName>
    <definedName name="M_CrushedStoneChipping_132" localSheetId="8">[69]Material!$D$64</definedName>
    <definedName name="M_CrushedStoneChipping_132" localSheetId="4">[69]Material!$D$64</definedName>
    <definedName name="M_CrushedStoneChipping_132">[65]Material!$D$64</definedName>
    <definedName name="M_CrushedStoneChipping_67mm_100Passing_112mm" localSheetId="3">[64]Material!$D$65</definedName>
    <definedName name="M_CrushedStoneChipping_67mm_100Passing_112mm">[65]Material!$D$65</definedName>
    <definedName name="M_CrushedStoneChipping_67mm_100Passing_95mm" localSheetId="3">[64]Material!$D$66</definedName>
    <definedName name="M_CrushedStoneChipping_67mm_100Passing_95mm">[65]Material!$D$66</definedName>
    <definedName name="M_CrushedStoneChipping_95" localSheetId="3">[64]Material!$D$67</definedName>
    <definedName name="M_CrushedStoneChipping_95">[65]Material!$D$67</definedName>
    <definedName name="M_CrushedStoneCoarseAggregatePassing_53mm">[49]Material!$D$68</definedName>
    <definedName name="M_CuringCompound" localSheetId="3">[48]Material!$D$69</definedName>
    <definedName name="M_CuringCompound" localSheetId="7">[50]Material!$D$69</definedName>
    <definedName name="M_CuringCompound" localSheetId="8">[50]Material!$D$69</definedName>
    <definedName name="M_CuringCompound" localSheetId="4">[50]Material!$D$69</definedName>
    <definedName name="M_CuringCompound">[51]Material!$D$69</definedName>
    <definedName name="M_DebondingStrips" localSheetId="3">[48]Material!$D$70</definedName>
    <definedName name="M_DebondingStrips" localSheetId="7">[50]Material!$D$70</definedName>
    <definedName name="M_DebondingStrips" localSheetId="8">[50]Material!$D$70</definedName>
    <definedName name="M_DebondingStrips" localSheetId="4">[50]Material!$D$70</definedName>
    <definedName name="M_DebondingStrips">[51]Material!$D$70</definedName>
    <definedName name="M_DOZERD50" localSheetId="3">#REF!</definedName>
    <definedName name="M_DOZERD50" localSheetId="7">#REF!</definedName>
    <definedName name="M_DOZERD50" localSheetId="8">#REF!</definedName>
    <definedName name="M_DOZERD50" localSheetId="6">#REF!</definedName>
    <definedName name="M_DOZERD50">#REF!</definedName>
    <definedName name="M_EdgeStone_450_350_200mm">[54]Material!$D$72</definedName>
    <definedName name="M_ElastomericBearingAssembly" localSheetId="3">[52]Material!$D$73</definedName>
    <definedName name="M_ElastomericBearingAssembly">[53]Material!$D$73</definedName>
    <definedName name="M_ElectricDetonator" localSheetId="3">[52]Material!$D$74</definedName>
    <definedName name="M_ElectricDetonator">[53]Material!$D$74</definedName>
    <definedName name="M_ELEGEN" localSheetId="3">#REF!</definedName>
    <definedName name="M_ELEGEN" localSheetId="7">#REF!</definedName>
    <definedName name="M_ELEGEN" localSheetId="8">#REF!</definedName>
    <definedName name="M_ELEGEN" localSheetId="6">#REF!</definedName>
    <definedName name="M_ELEGEN">#REF!</definedName>
    <definedName name="M_EpoxyPaint">[54]Material!$D$75</definedName>
    <definedName name="M_EXCAVATOR9" localSheetId="3">#REF!</definedName>
    <definedName name="M_EXCAVATOR9" localSheetId="7">#REF!</definedName>
    <definedName name="M_EXCAVATOR9" localSheetId="8">#REF!</definedName>
    <definedName name="M_EXCAVATOR9" localSheetId="6">#REF!</definedName>
    <definedName name="M_EXCAVATOR9">#REF!</definedName>
    <definedName name="M_FarmyardManure">[54]Material!$D$77</definedName>
    <definedName name="M_FevicolAdhesive">[54]Material!$D$78</definedName>
    <definedName name="M_FilterMedia" localSheetId="3">[52]Material!$D$79</definedName>
    <definedName name="M_FilterMedia">[53]Material!$D$79</definedName>
    <definedName name="M_FineAggregate_CrushedSand">[54]Material!$D$80</definedName>
    <definedName name="M_FRONTLOADER" localSheetId="3">#REF!</definedName>
    <definedName name="M_FRONTLOADER" localSheetId="7">#REF!</definedName>
    <definedName name="M_FRONTLOADER" localSheetId="8">#REF!</definedName>
    <definedName name="M_FRONTLOADER" localSheetId="6">#REF!</definedName>
    <definedName name="M_FRONTLOADER">#REF!</definedName>
    <definedName name="M_GalvanisedAngle">[55]Material!$D$81</definedName>
    <definedName name="M_Gelatine_80">[54]Material!$D$83</definedName>
    <definedName name="M_GIPipe_100mm">[55]Material!$D$84</definedName>
    <definedName name="M_GIPipe_50mm">[54]Material!$D$85</definedName>
    <definedName name="M_GIWires">[54]Material!$D$86</definedName>
    <definedName name="M_GradedStoneAggregate">[54]Material!$D$87</definedName>
    <definedName name="M_GranularMaterial" localSheetId="3">[52]Material!$D$88</definedName>
    <definedName name="M_GranularMaterial">[53]Material!$D$88</definedName>
    <definedName name="M_HandBrokenMetal_40mm" localSheetId="3">[64]Material!$D$89</definedName>
    <definedName name="M_HandBrokenMetal_40mm">[65]Material!$D$89</definedName>
    <definedName name="M_HMP40" localSheetId="3">#REF!</definedName>
    <definedName name="M_HMP40" localSheetId="7">#REF!</definedName>
    <definedName name="M_HMP40" localSheetId="8">#REF!</definedName>
    <definedName name="M_HMP40" localSheetId="6">#REF!</definedName>
    <definedName name="M_HMP40">#REF!</definedName>
    <definedName name="M_ICRUSHER" localSheetId="3">#REF!</definedName>
    <definedName name="M_ICRUSHER" localSheetId="7">#REF!</definedName>
    <definedName name="M_ICRUSHER" localSheetId="8">#REF!</definedName>
    <definedName name="M_ICRUSHER" localSheetId="6">#REF!</definedName>
    <definedName name="M_ICRUSHER">#REF!</definedName>
    <definedName name="M_Indigo">[54]Material!$D$90</definedName>
    <definedName name="M_InterlockingBlocks_60mm" localSheetId="3">[64]Material!$D$91</definedName>
    <definedName name="M_InterlockingBlocks_60mm">[65]Material!$D$91</definedName>
    <definedName name="M_InterlockingBlocks_80mm" localSheetId="3">[64]Material!$D$92</definedName>
    <definedName name="M_InterlockingBlocks_80mm">[65]Material!$D$92</definedName>
    <definedName name="M_JointFillerBoard" localSheetId="3">[48]Material!$D$93</definedName>
    <definedName name="M_JointFillerBoard" localSheetId="7">[50]Material!$D$93</definedName>
    <definedName name="M_JointFillerBoard" localSheetId="8">[50]Material!$D$93</definedName>
    <definedName name="M_JointFillerBoard" localSheetId="4">[50]Material!$D$93</definedName>
    <definedName name="M_JointFillerBoard">[51]Material!$D$93</definedName>
    <definedName name="M_JuteNetting_OpenWeave_25mm">[54]Material!$D$94</definedName>
    <definedName name="M_JuteRope_12mm" localSheetId="3">[48]Material!$D$95</definedName>
    <definedName name="M_JuteRope_12mm" localSheetId="7">[50]Material!$D$95</definedName>
    <definedName name="M_JuteRope_12mm" localSheetId="8">[50]Material!$D$95</definedName>
    <definedName name="M_JuteRope_12mm" localSheetId="4">[50]Material!$D$95</definedName>
    <definedName name="M_JuteRope_12mm">[51]Material!$D$95</definedName>
    <definedName name="M_KeyAggregatesPassing_224mm">[49]Material!$D$96</definedName>
    <definedName name="m_lead" localSheetId="3">#REF!</definedName>
    <definedName name="m_lead" localSheetId="7">#REF!</definedName>
    <definedName name="m_lead" localSheetId="8">#REF!</definedName>
    <definedName name="m_lead" localSheetId="6">#REF!</definedName>
    <definedName name="m_lead">#REF!</definedName>
    <definedName name="M_Lime" localSheetId="3">[52]Material!$D$97</definedName>
    <definedName name="M_Lime">[53]Material!$D$97</definedName>
    <definedName name="M_LocalWoodPiles_1stClass">[54]Material!$D$99</definedName>
    <definedName name="M_LocalWoodPiles_1stClass_100_75mm">[54]Material!$D$100</definedName>
    <definedName name="M_MOTORGRADER200" localSheetId="3">#REF!</definedName>
    <definedName name="M_MOTORGRADER200" localSheetId="7">#REF!</definedName>
    <definedName name="M_MOTORGRADER200" localSheetId="8">#REF!</definedName>
    <definedName name="M_MOTORGRADER200" localSheetId="6">#REF!</definedName>
    <definedName name="M_MOTORGRADER200">#REF!</definedName>
    <definedName name="M_MOTORGRADER50" localSheetId="3">#REF!</definedName>
    <definedName name="M_MOTORGRADER50" localSheetId="7">#REF!</definedName>
    <definedName name="M_MOTORGRADER50" localSheetId="8">#REF!</definedName>
    <definedName name="M_MOTORGRADER50" localSheetId="6">#REF!</definedName>
    <definedName name="M_MOTORGRADER50">#REF!</definedName>
    <definedName name="M_MS_Sheet_15mm">[54]Material!$D$105</definedName>
    <definedName name="M_MS_Sheet_2mm">[54]Material!$D$106</definedName>
    <definedName name="M_MSClamps" localSheetId="3">[52]Material!$D$102</definedName>
    <definedName name="M_MSClamps">[53]Material!$D$102</definedName>
    <definedName name="M_MSFlat_StructuralSteel">[54]Material!$D$103</definedName>
    <definedName name="M_MSSheetTube_47_47mm_12_SWG">[54]Material!$D$104</definedName>
    <definedName name="M_Nuts_Bolts_Rivets">[54]Material!$D$107</definedName>
    <definedName name="M_Paint_SyntheticEnamel">[54]Material!$D$108</definedName>
    <definedName name="M_PAVER100" localSheetId="3">#REF!</definedName>
    <definedName name="M_PAVER100" localSheetId="7">#REF!</definedName>
    <definedName name="M_PAVER100" localSheetId="8">#REF!</definedName>
    <definedName name="M_PAVER100" localSheetId="6">#REF!</definedName>
    <definedName name="M_PAVER100">#REF!</definedName>
    <definedName name="M_PAVER75" localSheetId="3">#REF!</definedName>
    <definedName name="M_PAVER75" localSheetId="7">#REF!</definedName>
    <definedName name="M_PAVER75" localSheetId="8">#REF!</definedName>
    <definedName name="M_PAVER75" localSheetId="6">#REF!</definedName>
    <definedName name="M_PAVER75">#REF!</definedName>
    <definedName name="M_PD_BT" localSheetId="3">#REF!</definedName>
    <definedName name="M_PD_BT" localSheetId="7">#REF!</definedName>
    <definedName name="M_PD_BT" localSheetId="8">#REF!</definedName>
    <definedName name="M_PD_BT" localSheetId="6">#REF!</definedName>
    <definedName name="M_PD_BT">#REF!</definedName>
    <definedName name="M_PD_BTEM" localSheetId="3">#REF!</definedName>
    <definedName name="M_PD_BTEM" localSheetId="7">#REF!</definedName>
    <definedName name="M_PD_BTEM" localSheetId="8">#REF!</definedName>
    <definedName name="M_PD_BTEM" localSheetId="6">#REF!</definedName>
    <definedName name="M_PD_BTEM">#REF!</definedName>
    <definedName name="M_Plasticizer" localSheetId="3">[48]Material!$D$109</definedName>
    <definedName name="M_Plasticizer" localSheetId="7">[50]Material!$D$109</definedName>
    <definedName name="M_Plasticizer" localSheetId="8">[50]Material!$D$109</definedName>
    <definedName name="M_Plasticizer" localSheetId="4">[50]Material!$D$109</definedName>
    <definedName name="M_Plasticizer">[51]Material!$D$109</definedName>
    <definedName name="M_PolytheneSheet_125" localSheetId="3">[48]Material!$D$110</definedName>
    <definedName name="M_PolytheneSheet_125" localSheetId="7">[50]Material!$D$110</definedName>
    <definedName name="M_PolytheneSheet_125" localSheetId="8">[50]Material!$D$110</definedName>
    <definedName name="M_PolytheneSheet_125" localSheetId="4">[50]Material!$D$110</definedName>
    <definedName name="M_PolytheneSheet_125">[51]Material!$D$110</definedName>
    <definedName name="M_PolytheneSheething" localSheetId="3">[48]Material!$D$111</definedName>
    <definedName name="M_PolytheneSheething" localSheetId="7">[50]Material!$D$111</definedName>
    <definedName name="M_PolytheneSheething" localSheetId="8">[50]Material!$D$111</definedName>
    <definedName name="M_PolytheneSheething" localSheetId="4">[50]Material!$D$111</definedName>
    <definedName name="M_PolytheneSheething">[51]Material!$D$111</definedName>
    <definedName name="M_RCCPipeNP3_1000mm" localSheetId="3">[48]Material!$D$114</definedName>
    <definedName name="M_RCCPipeNP3_1000mm" localSheetId="7">[50]Material!$D$114</definedName>
    <definedName name="M_RCCPipeNP3_1000mm" localSheetId="8">[50]Material!$D$114</definedName>
    <definedName name="M_RCCPipeNP3_1000mm" localSheetId="4">[50]Material!$D$114</definedName>
    <definedName name="M_RCCPipeNP3_1000mm">[51]Material!$D$114</definedName>
    <definedName name="M_RCCPipeNP3_1200mm" localSheetId="3">[48]Material!$D$113</definedName>
    <definedName name="M_RCCPipeNP3_1200mm" localSheetId="7">[50]Material!$D$113</definedName>
    <definedName name="M_RCCPipeNP3_1200mm" localSheetId="8">[50]Material!$D$113</definedName>
    <definedName name="M_RCCPipeNP3_1200mm" localSheetId="4">[50]Material!$D$113</definedName>
    <definedName name="M_RCCPipeNP3_1200mm">[51]Material!$D$113</definedName>
    <definedName name="M_RCCPipeNP3_500mm" localSheetId="3">[48]Material!$D$117</definedName>
    <definedName name="M_RCCPipeNP3_500mm" localSheetId="7">[50]Material!$D$117</definedName>
    <definedName name="M_RCCPipeNP3_500mm" localSheetId="8">[50]Material!$D$117</definedName>
    <definedName name="M_RCCPipeNP3_500mm" localSheetId="4">[50]Material!$D$117</definedName>
    <definedName name="M_RCCPipeNP3_500mm">[51]Material!$D$117</definedName>
    <definedName name="M_RCCPipeNP3_750mm" localSheetId="3">[48]Material!$D$115</definedName>
    <definedName name="M_RCCPipeNP3_750mm" localSheetId="7">[50]Material!$D$115</definedName>
    <definedName name="M_RCCPipeNP3_750mm" localSheetId="8">[50]Material!$D$115</definedName>
    <definedName name="M_RCCPipeNP3_750mm" localSheetId="4">[50]Material!$D$115</definedName>
    <definedName name="M_RCCPipeNP3_750mm">[51]Material!$D$115</definedName>
    <definedName name="M_RCCPipeNP4_1000mm" localSheetId="3">[48]Material!$D$119</definedName>
    <definedName name="M_RCCPipeNP4_1000mm" localSheetId="7">[50]Material!$D$119</definedName>
    <definedName name="M_RCCPipeNP4_1000mm" localSheetId="8">[50]Material!$D$119</definedName>
    <definedName name="M_RCCPipeNP4_1000mm" localSheetId="4">[50]Material!$D$119</definedName>
    <definedName name="M_RCCPipeNP4_1000mm">[51]Material!$D$119</definedName>
    <definedName name="M_RCCPipeNP4_1200mm" localSheetId="3">[48]Material!$D$118</definedName>
    <definedName name="M_RCCPipeNP4_1200mm" localSheetId="7">[50]Material!$D$118</definedName>
    <definedName name="M_RCCPipeNP4_1200mm" localSheetId="8">[50]Material!$D$118</definedName>
    <definedName name="M_RCCPipeNP4_1200mm" localSheetId="4">[50]Material!$D$118</definedName>
    <definedName name="M_RCCPipeNP4_1200mm">[51]Material!$D$118</definedName>
    <definedName name="M_RCCPipeNP4_500mm" localSheetId="3">[48]Material!$D$122</definedName>
    <definedName name="M_RCCPipeNP4_500mm" localSheetId="7">[50]Material!$D$122</definedName>
    <definedName name="M_RCCPipeNP4_500mm" localSheetId="8">[50]Material!$D$122</definedName>
    <definedName name="M_RCCPipeNP4_500mm" localSheetId="4">[50]Material!$D$122</definedName>
    <definedName name="M_RCCPipeNP4_500mm">[51]Material!$D$122</definedName>
    <definedName name="M_RCCPipeNP4_750mm" localSheetId="3">[48]Material!$D$120</definedName>
    <definedName name="M_RCCPipeNP4_750mm" localSheetId="7">[50]Material!$D$120</definedName>
    <definedName name="M_RCCPipeNP4_750mm" localSheetId="8">[50]Material!$D$120</definedName>
    <definedName name="M_RCCPipeNP4_750mm" localSheetId="4">[50]Material!$D$120</definedName>
    <definedName name="M_RCCPipeNP4_750mm">[51]Material!$D$120</definedName>
    <definedName name="M_RedOxidePrimer">[54]Material!$D$123</definedName>
    <definedName name="M_RoadMarkingPaint">[54]Material!$D$124</definedName>
    <definedName name="M_ROLLER" localSheetId="3">#REF!</definedName>
    <definedName name="M_ROLLER" localSheetId="7">#REF!</definedName>
    <definedName name="M_ROLLER" localSheetId="8">#REF!</definedName>
    <definedName name="M_ROLLER" localSheetId="6">#REF!</definedName>
    <definedName name="M_ROLLER">#REF!</definedName>
    <definedName name="M_Sand_Coarse" localSheetId="3">[48]Material!$D$125</definedName>
    <definedName name="M_Sand_Coarse" localSheetId="7">[50]Material!$D$125</definedName>
    <definedName name="M_Sand_Coarse" localSheetId="8">[50]Material!$D$125</definedName>
    <definedName name="M_Sand_Coarse" localSheetId="4">[50]Material!$D$125</definedName>
    <definedName name="M_Sand_Coarse">[51]Material!$D$125</definedName>
    <definedName name="M_Sand_Fine" localSheetId="3">[48]Material!$D$126</definedName>
    <definedName name="M_Sand_Fine" localSheetId="7">[50]Material!$D$126</definedName>
    <definedName name="M_Sand_Fine" localSheetId="8">[50]Material!$D$126</definedName>
    <definedName name="M_Sand_Fine" localSheetId="4">[50]Material!$D$126</definedName>
    <definedName name="M_Sand_Fine">[51]Material!$D$126</definedName>
    <definedName name="M_Seeds">[54]Material!$D$127</definedName>
    <definedName name="M_SteelPipe_500mm">[55]Material!$D$128</definedName>
    <definedName name="M_SteelReinforcement_HYSDBars" localSheetId="3">[66]Material!$D$129</definedName>
    <definedName name="M_SteelReinforcement_HYSDBars" localSheetId="7">[67]Material!$D$129</definedName>
    <definedName name="M_SteelReinforcement_HYSDBars" localSheetId="8">[67]Material!$D$129</definedName>
    <definedName name="M_SteelReinforcement_HYSDBars" localSheetId="4">[67]Material!$D$129</definedName>
    <definedName name="M_SteelReinforcement_HYSDBars">[53]Material!$D$129</definedName>
    <definedName name="M_SteelReinforcement_MSRoundBars" localSheetId="3">[48]Material!$D$130</definedName>
    <definedName name="M_SteelReinforcement_MSRoundBars" localSheetId="7">[50]Material!$D$130</definedName>
    <definedName name="M_SteelReinforcement_MSRoundBars" localSheetId="8">[50]Material!$D$130</definedName>
    <definedName name="M_SteelReinforcement_MSRoundBars" localSheetId="4">[50]Material!$D$130</definedName>
    <definedName name="M_SteelReinforcement_MSRoundBars">[51]Material!$D$130</definedName>
    <definedName name="M_SteelReinforcement_TMTBars" localSheetId="3">[52]Material!$D$131</definedName>
    <definedName name="M_SteelReinforcement_TMTBars">[53]Material!$D$131</definedName>
    <definedName name="M_StoneBoulder_150mm_below">[49]Material!$D$132</definedName>
    <definedName name="M_StoneChips_12mm" localSheetId="3">[64]Material!$D$133</definedName>
    <definedName name="M_StoneChips_12mm">[65]Material!$D$133</definedName>
    <definedName name="M_StoneCrushedAggregate_112_009mm" localSheetId="3">[64]Material!$D$135</definedName>
    <definedName name="M_StoneCrushedAggregate_112_009mm">[65]Material!$D$135</definedName>
    <definedName name="M_StoneForCoarseRubbleMasonry_1stSort" localSheetId="3">[52]Material!$D$136</definedName>
    <definedName name="M_StoneForCoarseRubbleMasonry_1stSort">[53]Material!$D$136</definedName>
    <definedName name="M_StoneForCoarseRubbleMasonry_2ndSort" localSheetId="3">[52]Material!$D$137</definedName>
    <definedName name="M_StoneForCoarseRubbleMasonry_2ndSort">[53]Material!$D$137</definedName>
    <definedName name="M_StoneForRandomRubbleMasonry" localSheetId="3">[52]Material!$D$138</definedName>
    <definedName name="M_StoneForRandomRubbleMasonry">[53]Material!$D$138</definedName>
    <definedName name="M_StoneForStoneSetPavement">[54]Material!$D$139</definedName>
    <definedName name="M_StoneScreening_TypeA_132mm_Grade1">[54]Material!$D$140</definedName>
    <definedName name="M_StoneScreening_TypeB_112mm_Grade2">[54]Material!$D$142</definedName>
    <definedName name="M_StoneScreening_TypeB_112mm_Grade3">[54]Material!$D$143</definedName>
    <definedName name="M_StoneSpalls">[49]Material!$D$144</definedName>
    <definedName name="M_TANKER6K" localSheetId="3">#REF!</definedName>
    <definedName name="M_TANKER6K" localSheetId="7">#REF!</definedName>
    <definedName name="M_TANKER6K" localSheetId="8">#REF!</definedName>
    <definedName name="M_TANKER6K" localSheetId="6">#REF!</definedName>
    <definedName name="M_TANKER6K">#REF!</definedName>
    <definedName name="M_TIPPER" localSheetId="3">#REF!</definedName>
    <definedName name="M_TIPPER" localSheetId="7">#REF!</definedName>
    <definedName name="M_TIPPER" localSheetId="8">#REF!</definedName>
    <definedName name="M_TIPPER" localSheetId="6">#REF!</definedName>
    <definedName name="M_TIPPER">#REF!</definedName>
    <definedName name="M_TRACTORRIPPER" localSheetId="3">#REF!</definedName>
    <definedName name="M_TRACTORRIPPER" localSheetId="7">#REF!</definedName>
    <definedName name="M_TRACTORRIPPER" localSheetId="8">#REF!</definedName>
    <definedName name="M_TRACTORRIPPER" localSheetId="6">#REF!</definedName>
    <definedName name="M_TRACTORRIPPER">#REF!</definedName>
    <definedName name="M_TRACTORROTAVATOR" localSheetId="3">#REF!</definedName>
    <definedName name="M_TRACTORROTAVATOR" localSheetId="7">#REF!</definedName>
    <definedName name="M_TRACTORROTAVATOR" localSheetId="8">#REF!</definedName>
    <definedName name="M_TRACTORROTAVATOR" localSheetId="6">#REF!</definedName>
    <definedName name="M_TRACTORROTAVATOR">#REF!</definedName>
    <definedName name="M_TrafficCones">[54]Material!$D$145</definedName>
    <definedName name="M_VIBRATOR_N" localSheetId="3">#REF!</definedName>
    <definedName name="M_VIBRATOR_N" localSheetId="7">#REF!</definedName>
    <definedName name="M_VIBRATOR_N" localSheetId="8">#REF!</definedName>
    <definedName name="M_VIBRATOR_N" localSheetId="6">#REF!</definedName>
    <definedName name="M_VIBRATOR_N">#REF!</definedName>
    <definedName name="M_VIBRATOR_P" localSheetId="3">#REF!</definedName>
    <definedName name="M_VIBRATOR_P" localSheetId="7">#REF!</definedName>
    <definedName name="M_VIBRATOR_P" localSheetId="8">#REF!</definedName>
    <definedName name="M_VIBRATOR_P" localSheetId="6">#REF!</definedName>
    <definedName name="M_VIBRATOR_P">#REF!</definedName>
    <definedName name="M_VIBRATOR_S" localSheetId="3">#REF!</definedName>
    <definedName name="M_VIBRATOR_S" localSheetId="7">#REF!</definedName>
    <definedName name="M_VIBRATOR_S" localSheetId="8">#REF!</definedName>
    <definedName name="M_VIBRATOR_S" localSheetId="6">#REF!</definedName>
    <definedName name="M_VIBRATOR_S">#REF!</definedName>
    <definedName name="M_Water" localSheetId="3">[48]Material!$D$146</definedName>
    <definedName name="M_Water" localSheetId="7">[50]Material!$D$146</definedName>
    <definedName name="M_Water" localSheetId="8">[50]Material!$D$146</definedName>
    <definedName name="M_Water" localSheetId="4">[50]Material!$D$146</definedName>
    <definedName name="M_Water">[51]Material!$D$146</definedName>
    <definedName name="M_WellGradedGranularBaseMaterial_GradeA_236mm">[54]Material!$D$147</definedName>
    <definedName name="M_WellGradedGranularBaseMaterial_GradeA_265_475mm">[54]Material!$D$148</definedName>
    <definedName name="M_WellGradedGranularBaseMaterial_GradeA_53_265mm">[54]Material!$D$149</definedName>
    <definedName name="M_WellGradedGranularBaseMaterial_GradeB_236mm_below">[54]Material!$D$150</definedName>
    <definedName name="M_WellGradedGranularBaseMaterial_GradeB_265_475mm">[54]Material!$D$151</definedName>
    <definedName name="M_WellGradedGranularBaseMaterial_GradeC_236mm_below">[54]Material!$D$152</definedName>
    <definedName name="M_WellGradedGranularBaseMaterial_GradeC_95_475mm">[54]Material!$D$153</definedName>
    <definedName name="M_WellGradedMateralForSubbase_GradeI_236mm_below">[54]Material!$D$154</definedName>
    <definedName name="M_WellGradedMateralForSubbase_GradeI_53_95mm">[54]Material!$D$155</definedName>
    <definedName name="M_WellGradedMateralForSubbase_GradeI_95_236mm">[54]Material!$D$156</definedName>
    <definedName name="M_WellGradedMateralForSubbase_GradeII_236mm_below">[54]Material!$D$157</definedName>
    <definedName name="M_WellGradedMateralForSubbase_GradeII_265_95mm">[54]Material!$D$158</definedName>
    <definedName name="M_WellGradedMateralForSubbase_GradeII_95_236mm">[54]Material!$D$159</definedName>
    <definedName name="M_WellGradedMateralForSubbase_GradeIII_236mm_below">[54]Material!$D$160</definedName>
    <definedName name="M_WellGradedMateralForSubbase_GradeIII_475_236mm">[54]Material!$D$161</definedName>
    <definedName name="M_WellGradedMateralForSubbase_GradeIII_95_475mm">[54]Material!$D$162</definedName>
    <definedName name="mal" localSheetId="3">[70]DATA!$H$67</definedName>
    <definedName name="mal">[71]DATA!$H$67</definedName>
    <definedName name="MAN" localSheetId="7">[11]DATA!$F$4</definedName>
    <definedName name="MAN" localSheetId="8">[11]DATA!$F$4</definedName>
    <definedName name="MAN" localSheetId="4">[11]DATA!$F$4</definedName>
    <definedName name="MAN">[45]m!$B$149</definedName>
    <definedName name="mason1">[72]leads!$H$4</definedName>
    <definedName name="mason2">[72]leads!$H$5</definedName>
    <definedName name="MASTICK" localSheetId="3">#REF!</definedName>
    <definedName name="MASTICK" localSheetId="7">#REF!</definedName>
    <definedName name="MASTICK" localSheetId="8">#REF!</definedName>
    <definedName name="MASTICK" localSheetId="6">#REF!</definedName>
    <definedName name="MASTICK">#REF!</definedName>
    <definedName name="mazdoor">[72]leads!$H$6</definedName>
    <definedName name="metal" localSheetId="3">#REF!</definedName>
    <definedName name="metal" localSheetId="7">#REF!</definedName>
    <definedName name="metal" localSheetId="8">#REF!</definedName>
    <definedName name="metal" localSheetId="6">#REF!</definedName>
    <definedName name="metal" localSheetId="4">#REF!</definedName>
    <definedName name="metal">#REF!</definedName>
    <definedName name="metal1" localSheetId="3">#REF!</definedName>
    <definedName name="metal1" localSheetId="7">#REF!</definedName>
    <definedName name="metal1" localSheetId="8">#REF!</definedName>
    <definedName name="metal1" localSheetId="6">#REF!</definedName>
    <definedName name="metal1" localSheetId="4">#REF!</definedName>
    <definedName name="metal1">#REF!</definedName>
    <definedName name="metal11" localSheetId="3">#REF!</definedName>
    <definedName name="metal11" localSheetId="7">#REF!</definedName>
    <definedName name="metal11" localSheetId="8">#REF!</definedName>
    <definedName name="metal11" localSheetId="6">#REF!</definedName>
    <definedName name="metal11" localSheetId="4">#REF!</definedName>
    <definedName name="metal11">#REF!</definedName>
    <definedName name="metal3" localSheetId="3">#REF!</definedName>
    <definedName name="metal3" localSheetId="7">#REF!</definedName>
    <definedName name="metal3" localSheetId="8">#REF!</definedName>
    <definedName name="metal3" localSheetId="6">#REF!</definedName>
    <definedName name="metal3" localSheetId="4">#REF!</definedName>
    <definedName name="metal3">#REF!</definedName>
    <definedName name="MIX_SEAL_WBM" localSheetId="7">#REF!</definedName>
    <definedName name="MIX_SEAL_WBM" localSheetId="8">#REF!</definedName>
    <definedName name="MIX_SEAL_WBM" localSheetId="6">#REF!</definedName>
    <definedName name="MIX_SEAL_WBM">#REF!</definedName>
    <definedName name="mixrate">[72]leads!$H$14</definedName>
    <definedName name="MLOADING" localSheetId="3">#REF!</definedName>
    <definedName name="MLOADING" localSheetId="7">#REF!</definedName>
    <definedName name="MLOADING" localSheetId="8">#REF!</definedName>
    <definedName name="MLOADING" localSheetId="6">#REF!</definedName>
    <definedName name="MLOADING">#REF!</definedName>
    <definedName name="mm" localSheetId="3">[32]r!$F$4</definedName>
    <definedName name="mm" localSheetId="7">[33]r!$F$4</definedName>
    <definedName name="mm" localSheetId="8">[33]r!$F$4</definedName>
    <definedName name="mm" localSheetId="4">[33]r!$F$4</definedName>
    <definedName name="mm">[34]r!$F$4</definedName>
    <definedName name="mone" localSheetId="3">[32]r!$F$2</definedName>
    <definedName name="mone" localSheetId="7">[33]r!$F$2</definedName>
    <definedName name="mone" localSheetId="8">[33]r!$F$2</definedName>
    <definedName name="mone" localSheetId="4">[33]r!$F$2</definedName>
    <definedName name="mone">[34]r!$F$2</definedName>
    <definedName name="mone1">[3]r!$F$2</definedName>
    <definedName name="MR_13MM" localSheetId="3">#REF!</definedName>
    <definedName name="MR_13MM" localSheetId="7">#REF!</definedName>
    <definedName name="MR_13MM" localSheetId="8">#REF!</definedName>
    <definedName name="MR_13MM" localSheetId="6">#REF!</definedName>
    <definedName name="MR_13MM">#REF!</definedName>
    <definedName name="MR_22MM" localSheetId="3">#REF!</definedName>
    <definedName name="MR_22MM">'[73]Lead  RATES'!$M$9</definedName>
    <definedName name="MR_40MM" localSheetId="3">#REF!</definedName>
    <definedName name="MR_40MM">'[73]Lead  RATES'!$M$8</definedName>
    <definedName name="MR_55MM" localSheetId="3">#REF!</definedName>
    <definedName name="MR_55MM" localSheetId="7">'[73]Lead  RATES'!#REF!</definedName>
    <definedName name="MR_55MM" localSheetId="8">'[73]Lead  RATES'!#REF!</definedName>
    <definedName name="MR_55MM" localSheetId="6">'[73]Lead  RATES'!#REF!</definedName>
    <definedName name="MR_55MM">'[73]Lead  RATES'!#REF!</definedName>
    <definedName name="MR_63MM" localSheetId="3">#REF!</definedName>
    <definedName name="MR_63MM" localSheetId="7">#REF!</definedName>
    <definedName name="MR_63MM" localSheetId="8">#REF!</definedName>
    <definedName name="MR_63MM" localSheetId="6">#REF!</definedName>
    <definedName name="MR_63MM">#REF!</definedName>
    <definedName name="MR_7MM" localSheetId="3">#REF!</definedName>
    <definedName name="MR_7MM">'[73]Lead  RATES'!$M$12</definedName>
    <definedName name="MR_BT" localSheetId="3">#REF!</definedName>
    <definedName name="MR_BT">'[73]Lead  RATES'!$M$15</definedName>
    <definedName name="MR_BTE" localSheetId="3">#REF!</definedName>
    <definedName name="MR_BTE">'[73]Lead  RATES'!$M$16</definedName>
    <definedName name="MR_GRADE2" localSheetId="3">#REF!</definedName>
    <definedName name="MR_GRADE2" localSheetId="7">'[73]Lead  RATES'!#REF!</definedName>
    <definedName name="MR_GRADE2" localSheetId="8">'[73]Lead  RATES'!#REF!</definedName>
    <definedName name="MR_GRADE2" localSheetId="6">'[73]Lead  RATES'!#REF!</definedName>
    <definedName name="MR_GRADE2">'[73]Lead  RATES'!#REF!</definedName>
    <definedName name="MR_GRADE3" localSheetId="3">#REF!</definedName>
    <definedName name="MR_GRADE3" localSheetId="7">'[73]Lead  RATES'!#REF!</definedName>
    <definedName name="MR_GRADE3" localSheetId="8">'[73]Lead  RATES'!#REF!</definedName>
    <definedName name="MR_GRADE3" localSheetId="6">'[73]Lead  RATES'!#REF!</definedName>
    <definedName name="MR_GRADE3">'[73]Lead  RATES'!#REF!</definedName>
    <definedName name="MR_GRAVEL" localSheetId="3">#REF!</definedName>
    <definedName name="MR_GRAVEL" localSheetId="7">#REF!</definedName>
    <definedName name="MR_GRAVEL" localSheetId="8">#REF!</definedName>
    <definedName name="MR_GRAVEL" localSheetId="6">#REF!</definedName>
    <definedName name="MR_GRAVEL">#REF!</definedName>
    <definedName name="MR_METAL11MM" localSheetId="3">#REF!</definedName>
    <definedName name="MR_METAL11MM">'[73]Lead  RATES'!$M$11</definedName>
    <definedName name="MR_SAND" localSheetId="3">#REF!</definedName>
    <definedName name="MR_SAND" localSheetId="7">'[73]Lead  RATES'!#REF!</definedName>
    <definedName name="MR_SAND" localSheetId="8">'[73]Lead  RATES'!#REF!</definedName>
    <definedName name="MR_SAND" localSheetId="6">'[73]Lead  RATES'!#REF!</definedName>
    <definedName name="MR_SAND">'[73]Lead  RATES'!#REF!</definedName>
    <definedName name="MR_SANDF" localSheetId="3">#REF!</definedName>
    <definedName name="MR_SANDF" localSheetId="7">'[73]Lead  RATES'!#REF!</definedName>
    <definedName name="MR_SANDF" localSheetId="8">'[73]Lead  RATES'!#REF!</definedName>
    <definedName name="MR_SANDF" localSheetId="6">'[73]Lead  RATES'!#REF!</definedName>
    <definedName name="MR_SANDF">'[73]Lead  RATES'!#REF!</definedName>
    <definedName name="MR_STONEDUST" localSheetId="3">#REF!</definedName>
    <definedName name="MR_STONEDUST" localSheetId="7">#REF!</definedName>
    <definedName name="MR_STONEDUST" localSheetId="8">#REF!</definedName>
    <definedName name="MR_STONEDUST" localSheetId="6">#REF!</definedName>
    <definedName name="MR_STONEDUST">#REF!</definedName>
    <definedName name="mtwo" localSheetId="3">[32]r!$F$3</definedName>
    <definedName name="mtwo" localSheetId="7">[33]r!$F$3</definedName>
    <definedName name="mtwo" localSheetId="8">[33]r!$F$3</definedName>
    <definedName name="mtwo" localSheetId="4">[33]r!$F$3</definedName>
    <definedName name="mtwo">[34]r!$F$3</definedName>
    <definedName name="mtwo1">[3]r!$F$3</definedName>
    <definedName name="MULOADING" localSheetId="3">#REF!</definedName>
    <definedName name="MULOADING" localSheetId="7">#REF!</definedName>
    <definedName name="MULOADING" localSheetId="8">#REF!</definedName>
    <definedName name="MULOADING" localSheetId="6">#REF!</definedName>
    <definedName name="MULOADING">#REF!</definedName>
    <definedName name="mymax" localSheetId="3">[74]Levels!$P$5</definedName>
    <definedName name="mymax" localSheetId="7">[75]Levels!$P$5</definedName>
    <definedName name="mymax" localSheetId="8">[75]Levels!$P$5</definedName>
    <definedName name="mymax" localSheetId="4">[75]Levels!$P$5</definedName>
    <definedName name="mymax">[76]Levels!$P$5</definedName>
    <definedName name="mymin" localSheetId="3">[74]Levels!$O$5</definedName>
    <definedName name="mymin" localSheetId="7">[75]Levels!$O$5</definedName>
    <definedName name="mymin" localSheetId="8">[75]Levels!$O$5</definedName>
    <definedName name="mymin" localSheetId="4">[75]Levels!$O$5</definedName>
    <definedName name="mymin">[76]Levels!$O$5</definedName>
    <definedName name="n" localSheetId="3">#REF!</definedName>
    <definedName name="n" localSheetId="7">#REF!</definedName>
    <definedName name="n" localSheetId="8">#REF!</definedName>
    <definedName name="n" localSheetId="6">#REF!</definedName>
    <definedName name="n" localSheetId="4">#REF!</definedName>
    <definedName name="n">#REF!</definedName>
    <definedName name="name" localSheetId="3">#REF!</definedName>
    <definedName name="NAME" localSheetId="7">[11]DATA!$D$2</definedName>
    <definedName name="NAME" localSheetId="8">[11]DATA!$D$2</definedName>
    <definedName name="NAME" localSheetId="4">[11]DATA!$D$2</definedName>
    <definedName name="name">[43]ABS!$A$2</definedName>
    <definedName name="newdata" localSheetId="3">#REF!</definedName>
    <definedName name="newdata" localSheetId="7">#REF!</definedName>
    <definedName name="newdata" localSheetId="8">#REF!</definedName>
    <definedName name="newdata" localSheetId="6">#REF!</definedName>
    <definedName name="newdata">#REF!</definedName>
    <definedName name="nl" localSheetId="3">[77]DATA!$B$22</definedName>
    <definedName name="nl">[78]DATA!$B$22</definedName>
    <definedName name="nr" localSheetId="3">[2]DATA!$B$3</definedName>
    <definedName name="nr">[11]DATA!$B$3</definedName>
    <definedName name="nw" localSheetId="3">#REF!</definedName>
    <definedName name="nw" localSheetId="7">#REF!</definedName>
    <definedName name="nw" localSheetId="8">#REF!</definedName>
    <definedName name="nw" localSheetId="6">#REF!</definedName>
    <definedName name="nw" localSheetId="4">#REF!</definedName>
    <definedName name="nw">#REF!</definedName>
    <definedName name="OH" localSheetId="3">#REF!</definedName>
    <definedName name="OH" localSheetId="7">#REF!</definedName>
    <definedName name="OH" localSheetId="8">#REF!</definedName>
    <definedName name="OH" localSheetId="6">#REF!</definedName>
    <definedName name="OH">#REF!</definedName>
    <definedName name="p" localSheetId="3">#REF!</definedName>
    <definedName name="p" localSheetId="7">#REF!</definedName>
    <definedName name="p" localSheetId="8">#REF!</definedName>
    <definedName name="p" localSheetId="6">#REF!</definedName>
    <definedName name="p" localSheetId="4">#REF!</definedName>
    <definedName name="p">#REF!</definedName>
    <definedName name="pc" localSheetId="3">#REF!</definedName>
    <definedName name="pc" localSheetId="7">#REF!</definedName>
    <definedName name="pc" localSheetId="8">#REF!</definedName>
    <definedName name="pc" localSheetId="6">#REF!</definedName>
    <definedName name="pc" localSheetId="4">#REF!</definedName>
    <definedName name="pc">#REF!</definedName>
    <definedName name="PHANI">[79]m!$B$149</definedName>
    <definedName name="pkgno" localSheetId="6">#REF!</definedName>
    <definedName name="pkgno">#REF!</definedName>
    <definedName name="PM_AirCompressor_210cfm" localSheetId="3">'[48]Plant &amp;  Machinery'!$G$4</definedName>
    <definedName name="PM_AirCompressor_210cfm" localSheetId="7">'[50]Plant &amp;  Machinery'!$G$4</definedName>
    <definedName name="PM_AirCompressor_210cfm" localSheetId="8">'[50]Plant &amp;  Machinery'!$G$4</definedName>
    <definedName name="PM_AirCompressor_210cfm" localSheetId="4">'[50]Plant &amp;  Machinery'!$G$4</definedName>
    <definedName name="PM_AirCompressor_210cfm">'[51]Plant &amp;  Machinery'!$G$4</definedName>
    <definedName name="PM_BatchMixHMP_46_60THP" localSheetId="3">'[64]Plant &amp;  Machinery'!$G$5</definedName>
    <definedName name="PM_BatchMixHMP_46_60THP">'[65]Plant &amp;  Machinery'!$G$5</definedName>
    <definedName name="PM_BatchTypeHMP_30_40">'[49]Plant &amp;  Machinery'!$G$6</definedName>
    <definedName name="PM_BitumenBoilerOilFired_1000">'[49]Plant &amp;  Machinery'!$G$9</definedName>
    <definedName name="PM_BitumenBoilerOilFired_200" localSheetId="3">'[64]Plant &amp;  Machinery'!$G$8</definedName>
    <definedName name="PM_BitumenBoilerOilFired_200">'[65]Plant &amp;  Machinery'!$G$8</definedName>
    <definedName name="PM_BitumenEmulsionPressureDistributor" localSheetId="3">'[68]Plant &amp;  Machinery'!$G$10</definedName>
    <definedName name="PM_BitumenEmulsionPressureDistributor" localSheetId="7">'[69]Plant &amp;  Machinery'!$G$10</definedName>
    <definedName name="PM_BitumenEmulsionPressureDistributor" localSheetId="8">'[69]Plant &amp;  Machinery'!$G$10</definedName>
    <definedName name="PM_BitumenEmulsionPressureDistributor" localSheetId="4">'[69]Plant &amp;  Machinery'!$G$10</definedName>
    <definedName name="PM_BitumenEmulsionPressureDistributor">'[65]Plant &amp;  Machinery'!$G$10</definedName>
    <definedName name="PM_ConcreteMixer" localSheetId="3">'[48]Plant &amp;  Machinery'!$G$11</definedName>
    <definedName name="PM_ConcreteMixer" localSheetId="7">'[50]Plant &amp;  Machinery'!$G$11</definedName>
    <definedName name="PM_ConcreteMixer" localSheetId="8">'[50]Plant &amp;  Machinery'!$G$11</definedName>
    <definedName name="PM_ConcreteMixer" localSheetId="4">'[50]Plant &amp;  Machinery'!$G$11</definedName>
    <definedName name="PM_ConcreteMixer">'[51]Plant &amp;  Machinery'!$G$11</definedName>
    <definedName name="PM_Dozer_D50" localSheetId="3">'[48]Plant &amp;  Machinery'!$G$13</definedName>
    <definedName name="PM_Dozer_D50" localSheetId="7">'[50]Plant &amp;  Machinery'!$G$13</definedName>
    <definedName name="PM_Dozer_D50" localSheetId="8">'[50]Plant &amp;  Machinery'!$G$13</definedName>
    <definedName name="PM_Dozer_D50" localSheetId="4">'[50]Plant &amp;  Machinery'!$G$13</definedName>
    <definedName name="PM_Dozer_D50">'[51]Plant &amp;  Machinery'!$G$13</definedName>
    <definedName name="PM_ElectricGeneratorSet_125">'[49]Plant &amp;  Machinery'!$G$15</definedName>
    <definedName name="PM_FrontEndLoader_1cum">'[49]Plant &amp;  Machinery'!$G$17</definedName>
    <definedName name="PM_HydraulicBroom" localSheetId="3">'[68]Plant &amp;  Machinery'!$G$19</definedName>
    <definedName name="PM_HydraulicBroom" localSheetId="7">'[69]Plant &amp;  Machinery'!$G$19</definedName>
    <definedName name="PM_HydraulicBroom" localSheetId="8">'[69]Plant &amp;  Machinery'!$G$19</definedName>
    <definedName name="PM_HydraulicBroom" localSheetId="4">'[69]Plant &amp;  Machinery'!$G$19</definedName>
    <definedName name="PM_HydraulicBroom">'[65]Plant &amp;  Machinery'!$G$19</definedName>
    <definedName name="PM_HydraulicExcavator_09cum">'[49]Plant &amp;  Machinery'!$G$20</definedName>
    <definedName name="PM_HydraulicSelfPropelledChipSpreader" localSheetId="3">'[68]Plant &amp;  Machinery'!$G$21</definedName>
    <definedName name="PM_HydraulicSelfPropelledChipSpreader" localSheetId="7">'[69]Plant &amp;  Machinery'!$G$21</definedName>
    <definedName name="PM_HydraulicSelfPropelledChipSpreader" localSheetId="8">'[69]Plant &amp;  Machinery'!$G$21</definedName>
    <definedName name="PM_HydraulicSelfPropelledChipSpreader" localSheetId="4">'[69]Plant &amp;  Machinery'!$G$21</definedName>
    <definedName name="PM_HydraulicSelfPropelledChipSpreader">'[65]Plant &amp;  Machinery'!$G$21</definedName>
    <definedName name="PM_JackHammer">'[54]Plant &amp;  Machinery'!$G$22</definedName>
    <definedName name="PM_JointCuttingMachine" localSheetId="3">'[48]Plant &amp;  Machinery'!$G$23</definedName>
    <definedName name="PM_JointCuttingMachine" localSheetId="7">'[50]Plant &amp;  Machinery'!$G$23</definedName>
    <definedName name="PM_JointCuttingMachine" localSheetId="8">'[50]Plant &amp;  Machinery'!$G$23</definedName>
    <definedName name="PM_JointCuttingMachine" localSheetId="4">'[50]Plant &amp;  Machinery'!$G$23</definedName>
    <definedName name="PM_JointCuttingMachine">'[51]Plant &amp;  Machinery'!$G$23</definedName>
    <definedName name="PM_Mixall_6_10t" localSheetId="3">'[64]Plant &amp;  Machinery'!$G$24</definedName>
    <definedName name="PM_Mixall_6_10t">'[65]Plant &amp;  Machinery'!$G$24</definedName>
    <definedName name="PM_MotorGrader">'[49]Plant &amp;  Machinery'!$G$25</definedName>
    <definedName name="PM_NeedleVibrator" localSheetId="3">'[48]Plant &amp;  Machinery'!$G$27</definedName>
    <definedName name="PM_NeedleVibrator" localSheetId="7">'[50]Plant &amp;  Machinery'!$G$27</definedName>
    <definedName name="PM_NeedleVibrator" localSheetId="8">'[50]Plant &amp;  Machinery'!$G$27</definedName>
    <definedName name="PM_NeedleVibrator" localSheetId="4">'[50]Plant &amp;  Machinery'!$G$27</definedName>
    <definedName name="PM_NeedleVibrator">'[51]Plant &amp;  Machinery'!$G$27</definedName>
    <definedName name="PM_PaverFinisher">'[49]Plant &amp;  Machinery'!$G$28</definedName>
    <definedName name="PM_PlateCompactor">'[54]Plant &amp;  Machinery'!$G$29</definedName>
    <definedName name="PM_PlateVibrator" localSheetId="3">'[48]Plant &amp;  Machinery'!$G$30</definedName>
    <definedName name="PM_PlateVibrator" localSheetId="7">'[50]Plant &amp;  Machinery'!$G$30</definedName>
    <definedName name="PM_PlateVibrator" localSheetId="8">'[50]Plant &amp;  Machinery'!$G$30</definedName>
    <definedName name="PM_PlateVibrator" localSheetId="4">'[50]Plant &amp;  Machinery'!$G$30</definedName>
    <definedName name="PM_PlateVibrator">'[51]Plant &amp;  Machinery'!$G$30</definedName>
    <definedName name="PM_ScreedVibrator" localSheetId="3">'[48]Plant &amp;  Machinery'!$G$31</definedName>
    <definedName name="PM_ScreedVibrator" localSheetId="7">'[50]Plant &amp;  Machinery'!$G$31</definedName>
    <definedName name="PM_ScreedVibrator" localSheetId="8">'[50]Plant &amp;  Machinery'!$G$31</definedName>
    <definedName name="PM_ScreedVibrator" localSheetId="4">'[50]Plant &amp;  Machinery'!$G$31</definedName>
    <definedName name="PM_ScreedVibrator">'[51]Plant &amp;  Machinery'!$G$31</definedName>
    <definedName name="PM_ThreeWheeled_80_100kN_StaticRoller">'[49]Plant &amp;  Machinery'!$G$34</definedName>
    <definedName name="PM_Tipper_55">'[49]Plant &amp;  Machinery'!$G$45</definedName>
    <definedName name="PM_Tractor_DiscHarrows">'[54]Plant &amp;  Machinery'!$G$46</definedName>
    <definedName name="PM_Tractor_Ripper">'[54]Plant &amp;  Machinery'!$G$47</definedName>
    <definedName name="PM_Tractor_Rotavator" localSheetId="3">'[54]Plant &amp;  Machinery'!$G$49</definedName>
    <definedName name="PM_Tractor_Rotavator">'[63]Plant &amp;  Machinery'!$G$49</definedName>
    <definedName name="PM_Tractor_Trolley" localSheetId="3">'[48]Plant &amp;  Machinery'!$G$48</definedName>
    <definedName name="PM_Tractor_Trolley" localSheetId="7">'[50]Plant &amp;  Machinery'!$G$48</definedName>
    <definedName name="PM_Tractor_Trolley" localSheetId="8">'[50]Plant &amp;  Machinery'!$G$48</definedName>
    <definedName name="PM_Tractor_Trolley" localSheetId="4">'[50]Plant &amp;  Machinery'!$G$48</definedName>
    <definedName name="PM_Tractor_Trolley">'[51]Plant &amp;  Machinery'!$G$48</definedName>
    <definedName name="PM_Truck" localSheetId="3">'[55]Plant &amp;  Machinery'!$G$50</definedName>
    <definedName name="PM_Truck">'[80]Plant &amp;  Machinery'!$G$50</definedName>
    <definedName name="PM_VibratoryRoller_80_100kN" localSheetId="3">'[64]Plant &amp;  Machinery'!$G$51</definedName>
    <definedName name="PM_VibratoryRoller_80_100kN">'[65]Plant &amp;  Machinery'!$G$51</definedName>
    <definedName name="PM_WaterTanker_6kl" localSheetId="3">'[48]Plant &amp;  Machinery'!$G$53</definedName>
    <definedName name="PM_WaterTanker_6kl" localSheetId="7">'[50]Plant &amp;  Machinery'!$G$53</definedName>
    <definedName name="PM_WaterTanker_6kl" localSheetId="8">'[50]Plant &amp;  Machinery'!$G$53</definedName>
    <definedName name="PM_WaterTanker_6kl" localSheetId="4">'[50]Plant &amp;  Machinery'!$G$53</definedName>
    <definedName name="PM_WaterTanker_6kl">'[51]Plant &amp;  Machinery'!$G$53</definedName>
    <definedName name="PM_WetMixPlant_or_PugMill">'[54]Plant &amp;  Machinery'!$G$54</definedName>
    <definedName name="POIN" localSheetId="3">[2]DATA!$H$182</definedName>
    <definedName name="POIN">[11]DATA!$H$182</definedName>
    <definedName name="_xlnm.Print_Area" localSheetId="5">ABS!$A$1:$F$34</definedName>
    <definedName name="_xlnm.Print_Area" localSheetId="12">'conveyance charges2024-25'!$A$1:$F$123</definedName>
    <definedName name="_xlnm.Print_Area" localSheetId="3">Cover!$B$1:$N$38</definedName>
    <definedName name="_xlnm.Print_Area" localSheetId="9">'Data-CCRoad '!$A$1:$H$160</definedName>
    <definedName name="_xlnm.Print_Area" localSheetId="7">'Estmate  '!$A$1:$M$68</definedName>
    <definedName name="_xlnm.Print_Area" localSheetId="8">'Estmate 10%'!$A$1:$M$22</definedName>
    <definedName name="_xlnm.Print_Area" localSheetId="6">'Input Data sheet'!$A$1:$E$50</definedName>
    <definedName name="_xlnm.Print_Area" localSheetId="11">'Lead2024-25'!$A$1:$L$31</definedName>
    <definedName name="_xlnm.Print_Area" localSheetId="4">'Spe Report'!$A$1:$I$29</definedName>
    <definedName name="_xlnm.Print_Area">#REF!</definedName>
    <definedName name="_xlnm.Print_Titles" localSheetId="8">'Estmate 10%'!$3:$5</definedName>
    <definedName name="_xlnm.Print_Titles" localSheetId="11">'Lead2024-25'!$3:$3</definedName>
    <definedName name="_xlnm.Print_Titles">#N/A</definedName>
    <definedName name="qq">'[81]Plant &amp;  Machinery'!$G$27</definedName>
    <definedName name="R_EW_Man">'[35]Road data'!$J$251</definedName>
    <definedName name="R_EW_OMC_Car">'[35]Road data'!$J$42</definedName>
    <definedName name="R_Gravel_Quardrent">'[35]Road data'!$J$376</definedName>
    <definedName name="R_GravelShoulders">'[35]Road data'!$J$240</definedName>
    <definedName name="R_GSB">'[35]Road data'!$J$71</definedName>
    <definedName name="R_HYSD_Super">'[35]Road data'!$J$700</definedName>
    <definedName name="R_M10_bodywalls">'[35]Road data'!$J$311</definedName>
    <definedName name="R_M10_found">'[35]Road data'!$J$301</definedName>
    <definedName name="R_M15_footing">'[35]Road data'!$J$408</definedName>
    <definedName name="R_M15_SUB">'[35]Road data'!$J$440</definedName>
    <definedName name="R_M20_BedBack">'[35]Road data'!$J$594</definedName>
    <definedName name="R_M20_DECKSLAB">'[35]Road data'!$J$624</definedName>
    <definedName name="R_M30_WC">'[35]Road data'!$J$653</definedName>
    <definedName name="R_SCSD_6070">'[35]Road data'!$J$158</definedName>
    <definedName name="R_SCSD_80100" localSheetId="7">'[35]Road data'!#REF!</definedName>
    <definedName name="R_SCSD_80100" localSheetId="8">'[35]Road data'!#REF!</definedName>
    <definedName name="R_SCSD_80100" localSheetId="6">'[35]Road data'!#REF!</definedName>
    <definedName name="R_SCSD_80100">'[35]Road data'!#REF!</definedName>
    <definedName name="R_SDBC">'[35]Road data'!$J$222</definedName>
    <definedName name="R_Tack">'[35]Road data'!$J$183</definedName>
    <definedName name="R_WBM2_HS">'[35]Road data'!$J$99</definedName>
    <definedName name="R_WBM3_HS">'[35]Road data'!$J$126</definedName>
    <definedName name="R_Weepholes">'[35]Road data'!$J$733</definedName>
    <definedName name="rate">'[82]lead-st'!$L$12</definedName>
    <definedName name="rate12" localSheetId="3">'[28]lead-st'!$L$9</definedName>
    <definedName name="rate12" localSheetId="7">'[16]lead-st'!$L$9</definedName>
    <definedName name="rate12" localSheetId="8">'[16]lead-st'!$L$9</definedName>
    <definedName name="rate12" localSheetId="4">'[16]lead-st'!$L$9</definedName>
    <definedName name="rate12">'[9]lead-st'!$L$9</definedName>
    <definedName name="rate20" localSheetId="3">'[28]lead-st'!$L$8</definedName>
    <definedName name="rate20" localSheetId="7">'[16]lead-st'!$L$8</definedName>
    <definedName name="rate20" localSheetId="8">'[16]lead-st'!$L$8</definedName>
    <definedName name="rate20" localSheetId="4">'[16]lead-st'!$L$8</definedName>
    <definedName name="rate20">'[9]lead-st'!$L$8</definedName>
    <definedName name="rate40" localSheetId="3">'[28]lead-st'!$L$7</definedName>
    <definedName name="rate40" localSheetId="7">'[16]lead-st'!$L$7</definedName>
    <definedName name="rate40" localSheetId="8">'[16]lead-st'!$L$7</definedName>
    <definedName name="rate40" localSheetId="4">'[16]lead-st'!$L$7</definedName>
    <definedName name="rate40">'[9]lead-st'!$L$7</definedName>
    <definedName name="ratecrs" localSheetId="3">'[28]lead-st'!$L$12</definedName>
    <definedName name="ratecrs" localSheetId="7">'[16]lead-st'!$L$12</definedName>
    <definedName name="ratecrs" localSheetId="8">'[16]lead-st'!$L$12</definedName>
    <definedName name="ratecrs" localSheetId="4">'[16]lead-st'!$L$12</definedName>
    <definedName name="ratecrs">'[9]lead-st'!$L$12</definedName>
    <definedName name="ratemix">[72]leads!$H$14</definedName>
    <definedName name="raterough" localSheetId="3">'[28]lead-st'!$L$13</definedName>
    <definedName name="raterough" localSheetId="7">'[16]lead-st'!$L$13</definedName>
    <definedName name="raterough" localSheetId="8">'[16]lead-st'!$L$13</definedName>
    <definedName name="raterough" localSheetId="4">'[16]lead-st'!$L$13</definedName>
    <definedName name="raterough">'[9]lead-st'!$L$13</definedName>
    <definedName name="raterr" localSheetId="3">'[28]lead-st'!$L$11</definedName>
    <definedName name="raterr" localSheetId="7">'[16]lead-st'!$L$11</definedName>
    <definedName name="raterr" localSheetId="8">'[16]lead-st'!$L$11</definedName>
    <definedName name="raterr" localSheetId="4">'[16]lead-st'!$L$11</definedName>
    <definedName name="raterr">'[9]lead-st'!$L$11</definedName>
    <definedName name="rates" localSheetId="3">#REF!</definedName>
    <definedName name="rates" localSheetId="7">#REF!</definedName>
    <definedName name="rates" localSheetId="8">#REF!</definedName>
    <definedName name="rates" localSheetId="6">#REF!</definedName>
    <definedName name="rates" localSheetId="4">#REF!</definedName>
    <definedName name="rates">#REF!</definedName>
    <definedName name="rates1" localSheetId="3">#REF!</definedName>
    <definedName name="rates1" localSheetId="7">#REF!</definedName>
    <definedName name="rates1" localSheetId="8">#REF!</definedName>
    <definedName name="rates1" localSheetId="6">#REF!</definedName>
    <definedName name="rates1" localSheetId="4">#REF!</definedName>
    <definedName name="rates1">#REF!</definedName>
    <definedName name="rates11" localSheetId="3">#REF!</definedName>
    <definedName name="rates11" localSheetId="7">#REF!</definedName>
    <definedName name="rates11" localSheetId="8">#REF!</definedName>
    <definedName name="rates11" localSheetId="6">#REF!</definedName>
    <definedName name="rates11" localSheetId="4">#REF!</definedName>
    <definedName name="rates11">#REF!</definedName>
    <definedName name="rates4" localSheetId="3">#REF!</definedName>
    <definedName name="rates4" localSheetId="7">#REF!</definedName>
    <definedName name="rates4" localSheetId="8">#REF!</definedName>
    <definedName name="rates4" localSheetId="6">#REF!</definedName>
    <definedName name="rates4" localSheetId="4">#REF!</definedName>
    <definedName name="rates4">#REF!</definedName>
    <definedName name="ratesand" localSheetId="3">'[28]lead-st'!$L$10</definedName>
    <definedName name="ratesand" localSheetId="7">'[16]lead-st'!$L$10</definedName>
    <definedName name="ratesand" localSheetId="8">'[16]lead-st'!$L$10</definedName>
    <definedName name="ratesand" localSheetId="4">'[16]lead-st'!$L$10</definedName>
    <definedName name="ratesand">'[9]lead-st'!$L$10</definedName>
    <definedName name="REFIL" localSheetId="3">[2]DATA!$H$189</definedName>
    <definedName name="REFIL">[11]DATA!$H$189</definedName>
    <definedName name="REVETMENT" localSheetId="3">'[83]Road Detail Est.'!#REF!</definedName>
    <definedName name="REVETMENT" localSheetId="7">'[84]Road Detail Est.'!#REF!</definedName>
    <definedName name="REVETMENT" localSheetId="8">'[84]Road Detail Est.'!#REF!</definedName>
    <definedName name="REVETMENT" localSheetId="6">'[84]Road Detail Est.'!#REF!</definedName>
    <definedName name="REVETMENT">'[84]Road Detail Est.'!#REF!</definedName>
    <definedName name="road" localSheetId="3">[47]Lead!#REF!</definedName>
    <definedName name="road" localSheetId="7">[47]Lead!#REF!</definedName>
    <definedName name="road" localSheetId="8">[47]Lead!#REF!</definedName>
    <definedName name="road" localSheetId="6">[47]Lead!#REF!</definedName>
    <definedName name="road" localSheetId="4">[47]Lead!#REF!</definedName>
    <definedName name="road">[47]Lead!#REF!</definedName>
    <definedName name="RR" localSheetId="3">[2]DATA!$H$163</definedName>
    <definedName name="RR">[11]DATA!$H$163</definedName>
    <definedName name="rrg" localSheetId="3">[85]r!$F$7</definedName>
    <definedName name="rrg" localSheetId="7">[86]r!$F$7</definedName>
    <definedName name="rrg" localSheetId="8">[86]r!$F$7</definedName>
    <definedName name="rrg" localSheetId="4">[86]r!$F$7</definedName>
    <definedName name="rrg">[87]r!$F$7</definedName>
    <definedName name="rrrate" localSheetId="3">'[28]lead-st'!$L$11</definedName>
    <definedName name="rrrate" localSheetId="7">'[16]lead-st'!$L$11</definedName>
    <definedName name="rrrate" localSheetId="8">'[16]lead-st'!$L$11</definedName>
    <definedName name="rrrate" localSheetId="4">'[16]lead-st'!$L$11</definedName>
    <definedName name="rrrate">'[9]lead-st'!$L$11</definedName>
    <definedName name="rrs" localSheetId="3">[28]rdamdata!$J$9</definedName>
    <definedName name="rrs" localSheetId="7">[16]rdamdata!$J$9</definedName>
    <definedName name="rrs" localSheetId="8">[16]rdamdata!$J$9</definedName>
    <definedName name="rrs" localSheetId="4">[16]rdamdata!$J$9</definedName>
    <definedName name="rrs">[9]rdamdata!$J$9</definedName>
    <definedName name="RSDP" localSheetId="3">[2]DATA!$H$215</definedName>
    <definedName name="RSDP">[11]DATA!$H$215</definedName>
    <definedName name="rstone" localSheetId="3">[28]rdamdata!$J$11</definedName>
    <definedName name="rstone" localSheetId="7">[16]rdamdata!$J$11</definedName>
    <definedName name="rstone" localSheetId="8">[16]rdamdata!$J$11</definedName>
    <definedName name="rstone" localSheetId="4">[16]rdamdata!$J$11</definedName>
    <definedName name="rstone">[9]rdamdata!$J$11</definedName>
    <definedName name="s" localSheetId="3">#REF!</definedName>
    <definedName name="s" localSheetId="7">#REF!</definedName>
    <definedName name="s" localSheetId="8">#REF!</definedName>
    <definedName name="s" localSheetId="6">#REF!</definedName>
    <definedName name="s" localSheetId="4">#REF!</definedName>
    <definedName name="s">#REF!</definedName>
    <definedName name="S_10">[88]RMR!$L$23</definedName>
    <definedName name="S_20">[88]RMR!$L$21</definedName>
    <definedName name="sadfas" localSheetId="3">#REF!</definedName>
    <definedName name="sadfas" localSheetId="7">#REF!</definedName>
    <definedName name="sadfas" localSheetId="8">#REF!</definedName>
    <definedName name="sadfas" localSheetId="6">#REF!</definedName>
    <definedName name="sadfas" localSheetId="4">#REF!</definedName>
    <definedName name="sadfas">#REF!</definedName>
    <definedName name="sand" localSheetId="3">[28]rdamdata!$J$12</definedName>
    <definedName name="sand" localSheetId="7">[16]rdamdata!$J$12</definedName>
    <definedName name="sand" localSheetId="8">[16]rdamdata!$J$12</definedName>
    <definedName name="sand" localSheetId="4">[16]rdamdata!$J$12</definedName>
    <definedName name="sand">[9]rdamdata!$J$12</definedName>
    <definedName name="SAND_M">[88]RMR!$L$25</definedName>
    <definedName name="SANDFILLING" localSheetId="3">#REF!</definedName>
    <definedName name="SANDFILLING" localSheetId="7">#REF!</definedName>
    <definedName name="SANDFILLING" localSheetId="8">#REF!</definedName>
    <definedName name="SANDFILLING" localSheetId="6">#REF!</definedName>
    <definedName name="SANDFILLING">#REF!</definedName>
    <definedName name="SD" localSheetId="7">[11]DATA!$G$25</definedName>
    <definedName name="SD" localSheetId="8">[11]DATA!$G$25</definedName>
    <definedName name="SD" localSheetId="4">[11]DATA!$G$25</definedName>
    <definedName name="SD">[45]m!$D$149</definedName>
    <definedName name="searth" localSheetId="3">#REF!</definedName>
    <definedName name="searth" localSheetId="7">#REF!</definedName>
    <definedName name="searth" localSheetId="8">#REF!</definedName>
    <definedName name="searth" localSheetId="6">#REF!</definedName>
    <definedName name="searth">#REF!</definedName>
    <definedName name="sein" localSheetId="3">#REF!</definedName>
    <definedName name="sein" localSheetId="7">#REF!</definedName>
    <definedName name="sein" localSheetId="8">#REF!</definedName>
    <definedName name="sein" localSheetId="6">#REF!</definedName>
    <definedName name="sein" localSheetId="4">#REF!</definedName>
    <definedName name="sein">#REF!</definedName>
    <definedName name="sein1" localSheetId="3">#REF!</definedName>
    <definedName name="sein1" localSheetId="7">#REF!</definedName>
    <definedName name="sein1" localSheetId="8">#REF!</definedName>
    <definedName name="sein1" localSheetId="6">#REF!</definedName>
    <definedName name="sein1" localSheetId="4">#REF!</definedName>
    <definedName name="sein1">#REF!</definedName>
    <definedName name="sein4" localSheetId="3">#REF!</definedName>
    <definedName name="sein4" localSheetId="7">#REF!</definedName>
    <definedName name="sein4" localSheetId="8">#REF!</definedName>
    <definedName name="sein4" localSheetId="6">#REF!</definedName>
    <definedName name="sein4" localSheetId="4">#REF!</definedName>
    <definedName name="sein4">#REF!</definedName>
    <definedName name="SHOULDERS" localSheetId="7">#REF!</definedName>
    <definedName name="SHOULDERS" localSheetId="8">#REF!</definedName>
    <definedName name="SHOULDERS" localSheetId="6">#REF!</definedName>
    <definedName name="SHOULDERS">#REF!</definedName>
    <definedName name="Shyam" localSheetId="6">#REF!</definedName>
    <definedName name="Shyam">#REF!</definedName>
    <definedName name="SLAB" localSheetId="3">[2]DATA!$H$113</definedName>
    <definedName name="SLAB">[11]DATA!$H$113</definedName>
    <definedName name="slabculvert">[43]ABS!$B$21</definedName>
    <definedName name="smetal" localSheetId="3">#REF!</definedName>
    <definedName name="smetal" localSheetId="7">#REF!</definedName>
    <definedName name="smetal" localSheetId="8">#REF!</definedName>
    <definedName name="smetal" localSheetId="6">#REF!</definedName>
    <definedName name="smetal">#REF!</definedName>
    <definedName name="specific">[45]m!$D$149</definedName>
    <definedName name="SPREADING_40MM" localSheetId="7">#REF!</definedName>
    <definedName name="SPREADING_40MM" localSheetId="8">#REF!</definedName>
    <definedName name="SPREADING_40MM" localSheetId="6">#REF!</definedName>
    <definedName name="SPREADING_40MM">#REF!</definedName>
    <definedName name="SPREADING_65MM" localSheetId="3">'[83]Road data'!#REF!</definedName>
    <definedName name="SPREADING_65MM" localSheetId="7">'[84]Road data'!#REF!</definedName>
    <definedName name="SPREADING_65MM" localSheetId="8">'[84]Road data'!#REF!</definedName>
    <definedName name="SPREADING_65MM" localSheetId="6">'[84]Road data'!#REF!</definedName>
    <definedName name="SPREADING_65MM">'[84]Road data'!#REF!</definedName>
    <definedName name="ss" localSheetId="3">[89]Lead!$N$15</definedName>
    <definedName name="ss" localSheetId="7">#REF!</definedName>
    <definedName name="ss" localSheetId="8">#REF!</definedName>
    <definedName name="ss" localSheetId="6">#REF!</definedName>
    <definedName name="ss">#REF!</definedName>
    <definedName name="ssand" localSheetId="3">#REF!</definedName>
    <definedName name="ssand" localSheetId="7">#REF!</definedName>
    <definedName name="ssand" localSheetId="8">#REF!</definedName>
    <definedName name="ssand" localSheetId="6">#REF!</definedName>
    <definedName name="ssand">#REF!</definedName>
    <definedName name="sss" localSheetId="3">#REF!</definedName>
    <definedName name="sss" localSheetId="7">#REF!</definedName>
    <definedName name="sss" localSheetId="8">#REF!</definedName>
    <definedName name="sss" localSheetId="6">#REF!</definedName>
    <definedName name="sss" localSheetId="4">#REF!</definedName>
    <definedName name="sss">#REF!</definedName>
    <definedName name="stack" localSheetId="3">#REF!</definedName>
    <definedName name="stack" localSheetId="7">#REF!</definedName>
    <definedName name="stack" localSheetId="8">#REF!</definedName>
    <definedName name="stack" localSheetId="6">#REF!</definedName>
    <definedName name="stack" localSheetId="4">#REF!</definedName>
    <definedName name="stack">#REF!</definedName>
    <definedName name="stack1" localSheetId="3">#REF!</definedName>
    <definedName name="stack1" localSheetId="7">#REF!</definedName>
    <definedName name="stack1" localSheetId="8">#REF!</definedName>
    <definedName name="stack1" localSheetId="6">#REF!</definedName>
    <definedName name="stack1" localSheetId="4">#REF!</definedName>
    <definedName name="stack1">#REF!</definedName>
    <definedName name="stack4" localSheetId="3">#REF!</definedName>
    <definedName name="stack4" localSheetId="7">#REF!</definedName>
    <definedName name="stack4" localSheetId="8">#REF!</definedName>
    <definedName name="stack4" localSheetId="6">#REF!</definedName>
    <definedName name="stack4" localSheetId="4">#REF!</definedName>
    <definedName name="stack4">#REF!</definedName>
    <definedName name="staf" localSheetId="3">[90]v!#REF!</definedName>
    <definedName name="staf" localSheetId="7">[44]v!#REF!</definedName>
    <definedName name="staf" localSheetId="8">[44]v!#REF!</definedName>
    <definedName name="staf" localSheetId="6">[91]v!#REF!</definedName>
    <definedName name="staf" localSheetId="4">[44]v!#REF!</definedName>
    <definedName name="staf">[91]v!#REF!</definedName>
    <definedName name="STEEL" localSheetId="3">#REF!</definedName>
    <definedName name="STEEL" localSheetId="7">#REF!</definedName>
    <definedName name="STEEL" localSheetId="8">#REF!</definedName>
    <definedName name="STEEL" localSheetId="6">#REF!</definedName>
    <definedName name="STEEL">#REF!</definedName>
    <definedName name="STONE" localSheetId="3">#REF!</definedName>
    <definedName name="STONE" localSheetId="7">#REF!</definedName>
    <definedName name="STONE" localSheetId="8">#REF!</definedName>
    <definedName name="STONE" localSheetId="6">#REF!</definedName>
    <definedName name="STONE">#REF!</definedName>
    <definedName name="STONEDUST" localSheetId="3">#REF!</definedName>
    <definedName name="STONEDUST" localSheetId="7">#REF!</definedName>
    <definedName name="STONEDUST" localSheetId="8">#REF!</definedName>
    <definedName name="STONEDUST" localSheetId="6">#REF!</definedName>
    <definedName name="STONEDUST">#REF!</definedName>
    <definedName name="temp" localSheetId="3">[23]r!$F$2</definedName>
    <definedName name="temp" localSheetId="7">[14]r!$F$2</definedName>
    <definedName name="temp" localSheetId="8">[14]r!$F$2</definedName>
    <definedName name="temp" localSheetId="4">[14]r!$F$2</definedName>
    <definedName name="temp">[7]r!$F$2</definedName>
    <definedName name="ter">[92]r!$F$2</definedName>
    <definedName name="TOPDOME">'[37]DATA-ABSTRACT'!$A$11:$B$13</definedName>
    <definedName name="TOT" localSheetId="3">[93]DATA!$H$20</definedName>
    <definedName name="TOT">[30]DATA!$H$20</definedName>
    <definedName name="TRACTOR" localSheetId="3">#REF!</definedName>
    <definedName name="TRACTOR" localSheetId="7">#REF!</definedName>
    <definedName name="TRACTOR" localSheetId="8">#REF!</definedName>
    <definedName name="TRACTOR" localSheetId="6">#REF!</definedName>
    <definedName name="TRACTOR">#REF!</definedName>
    <definedName name="TREE" localSheetId="7">#REF!</definedName>
    <definedName name="TREE" localSheetId="8">#REF!</definedName>
    <definedName name="TREE" localSheetId="6">#REF!</definedName>
    <definedName name="TREE">#REF!</definedName>
    <definedName name="tt" localSheetId="3">[94]r!$F$4</definedName>
    <definedName name="tt" localSheetId="7">[41]data!#REF!</definedName>
    <definedName name="tt" localSheetId="8">[41]data!#REF!</definedName>
    <definedName name="tt" localSheetId="6">[41]data!#REF!</definedName>
    <definedName name="tt">[41]data!#REF!</definedName>
    <definedName name="var" localSheetId="3">#REF!</definedName>
    <definedName name="var" localSheetId="7">#REF!</definedName>
    <definedName name="var" localSheetId="8">#REF!</definedName>
    <definedName name="var" localSheetId="6">#REF!</definedName>
    <definedName name="var" localSheetId="4">#REF!</definedName>
    <definedName name="var">#REF!</definedName>
    <definedName name="vat" localSheetId="3">#REF!</definedName>
    <definedName name="vat" localSheetId="7">#REF!</definedName>
    <definedName name="vat" localSheetId="8">#REF!</definedName>
    <definedName name="vat" localSheetId="6">#REF!</definedName>
    <definedName name="vat" localSheetId="4">#REF!</definedName>
    <definedName name="vat">#REF!</definedName>
    <definedName name="vatname" localSheetId="3">#REF!</definedName>
    <definedName name="vatname" localSheetId="7">#REF!</definedName>
    <definedName name="vatname" localSheetId="8">#REF!</definedName>
    <definedName name="vatname" localSheetId="6">#REF!</definedName>
    <definedName name="vatname">#REF!</definedName>
    <definedName name="vcdfe" localSheetId="7">'[95]data-WC'!#REF!</definedName>
    <definedName name="vcdfe" localSheetId="8">'[95]data-WC'!#REF!</definedName>
    <definedName name="vcdfe" localSheetId="6">'[95]data-WC'!#REF!</definedName>
    <definedName name="vcdfe">'[95]data-WC'!#REF!</definedName>
    <definedName name="vivekananda">[46]r!$F$29</definedName>
    <definedName name="vrcc" localSheetId="3">#REF!</definedName>
    <definedName name="vrcc" localSheetId="7">'[95]data-WC'!#REF!</definedName>
    <definedName name="vrcc" localSheetId="8">'[95]data-WC'!#REF!</definedName>
    <definedName name="vrcc" localSheetId="6">'[95]data-WC'!#REF!</definedName>
    <definedName name="vrcc" localSheetId="4">#REF!</definedName>
    <definedName name="vrcc">'[95]data-WC'!#REF!</definedName>
    <definedName name="vt" localSheetId="3">#REF!</definedName>
    <definedName name="vt" localSheetId="7">#REF!</definedName>
    <definedName name="vt" localSheetId="8">#REF!</definedName>
    <definedName name="vt" localSheetId="6">#REF!</definedName>
    <definedName name="vt">#REF!</definedName>
    <definedName name="water" localSheetId="3">#REF!</definedName>
    <definedName name="water" localSheetId="7">#REF!</definedName>
    <definedName name="water" localSheetId="8">#REF!</definedName>
    <definedName name="water" localSheetId="6">#REF!</definedName>
    <definedName name="water">#REF!</definedName>
    <definedName name="wc" localSheetId="3">[32]r!$F$48</definedName>
    <definedName name="wc" localSheetId="7">[33]r!$F$48</definedName>
    <definedName name="wc" localSheetId="8">[33]r!$F$48</definedName>
    <definedName name="wc" localSheetId="4">[33]r!$F$48</definedName>
    <definedName name="wc">[34]r!$F$48</definedName>
    <definedName name="wwwww">'[81]Plant &amp;  Machinery'!$G$9</definedName>
    <definedName name="xxxx" localSheetId="7">'[36]Data.F8.BTR'!#REF!</definedName>
    <definedName name="xxxx" localSheetId="8">'[36]Data.F8.BTR'!#REF!</definedName>
    <definedName name="xxxx" localSheetId="6">'[36]Data.F8.BTR'!#REF!</definedName>
    <definedName name="xxxx">'[36]Data.F8.BTR'!#REF!</definedName>
    <definedName name="yes">[96]Material!$D$69</definedName>
    <definedName name="ypr" localSheetId="7">[97]Data!#REF!</definedName>
    <definedName name="ypr" localSheetId="8">[97]Data!#REF!</definedName>
    <definedName name="ypr" localSheetId="6">[97]Data!#REF!</definedName>
    <definedName name="ypr">[97]Data!#REF!</definedName>
    <definedName name="z">[45]m!$D$149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8" i="357" l="1" a="1"/>
  <c r="B18" i="357" s="1"/>
  <c r="E141" i="325"/>
  <c r="G140" i="325"/>
  <c r="F141" i="325" s="1"/>
  <c r="B15" i="357" a="1"/>
  <c r="B15" i="357" s="1"/>
  <c r="F13" i="357"/>
  <c r="F16" i="357" s="1"/>
  <c r="I16" i="357" s="1"/>
  <c r="B12" i="357" a="1"/>
  <c r="B12" i="357" s="1"/>
  <c r="I10" i="357"/>
  <c r="G117" i="325"/>
  <c r="F95" i="325"/>
  <c r="G95" i="325" s="1"/>
  <c r="L13" i="315"/>
  <c r="F94" i="325"/>
  <c r="G94" i="325" s="1"/>
  <c r="L14" i="315"/>
  <c r="D10" i="315"/>
  <c r="D9" i="315" s="1"/>
  <c r="G141" i="325" l="1"/>
  <c r="F19" i="357"/>
  <c r="I19" i="357" s="1"/>
  <c r="I20" i="357" s="1"/>
  <c r="F119" i="325"/>
  <c r="I13" i="357"/>
  <c r="D41" i="360"/>
  <c r="B7" i="357"/>
  <c r="B55" i="357"/>
  <c r="B35" i="357"/>
  <c r="B38" i="357"/>
  <c r="C9" i="348" l="1"/>
  <c r="C10" i="348" s="1"/>
  <c r="C11" i="348" s="1"/>
  <c r="C12" i="348" s="1"/>
  <c r="C13" i="348" s="1"/>
  <c r="C14" i="348" s="1"/>
  <c r="C15" i="348" s="1"/>
  <c r="C16" i="348" s="1"/>
  <c r="C17" i="348" s="1"/>
  <c r="C18" i="348" s="1"/>
  <c r="C19" i="348" s="1"/>
  <c r="C20" i="348" s="1"/>
  <c r="C21" i="348" s="1"/>
  <c r="C22" i="348" s="1"/>
  <c r="C23" i="348" s="1"/>
  <c r="C24" i="348" s="1"/>
  <c r="C25" i="348" s="1"/>
  <c r="C26" i="348" s="1"/>
  <c r="C27" i="348" s="1"/>
  <c r="C28" i="348" s="1"/>
  <c r="C29" i="348" s="1"/>
  <c r="C30" i="348" s="1"/>
  <c r="C31" i="348" s="1"/>
  <c r="C32" i="348" s="1"/>
  <c r="C33" i="348" s="1"/>
  <c r="C10" i="315"/>
  <c r="C9" i="315" s="1"/>
  <c r="C7" i="315"/>
  <c r="G35" i="325"/>
  <c r="C34" i="348" l="1"/>
  <c r="C35" i="348" s="1"/>
  <c r="C36" i="348" s="1"/>
  <c r="C37" i="348" s="1"/>
  <c r="C38" i="348" s="1"/>
  <c r="C39" i="348" s="1"/>
  <c r="C40" i="348" s="1"/>
  <c r="C41" i="348" s="1"/>
  <c r="C42" i="348" s="1"/>
  <c r="C43" i="348" s="1"/>
  <c r="C44" i="348" s="1"/>
  <c r="C45" i="348" s="1"/>
  <c r="C46" i="348" s="1"/>
  <c r="C47" i="348" s="1"/>
  <c r="C48" i="348" s="1"/>
  <c r="C49" i="348" s="1"/>
  <c r="C50" i="348" s="1"/>
  <c r="C51" i="348" s="1"/>
  <c r="C52" i="348" s="1"/>
  <c r="C53" i="348" s="1"/>
  <c r="C54" i="348" s="1"/>
  <c r="C55" i="348" s="1"/>
  <c r="C56" i="348" s="1"/>
  <c r="C57" i="348" s="1"/>
  <c r="C58" i="348" s="1"/>
  <c r="C59" i="348" s="1"/>
  <c r="C60" i="348" s="1"/>
  <c r="C61" i="348" s="1"/>
  <c r="C62" i="348" s="1"/>
  <c r="C63" i="348" s="1"/>
  <c r="C64" i="348" s="1"/>
  <c r="C65" i="348" s="1"/>
  <c r="C66" i="348" s="1"/>
  <c r="C67" i="348" s="1"/>
  <c r="C68" i="348" s="1"/>
  <c r="C69" i="348" s="1"/>
  <c r="C70" i="348" s="1"/>
  <c r="C71" i="348" s="1"/>
  <c r="C72" i="348" s="1"/>
  <c r="C73" i="348" s="1"/>
  <c r="C74" i="348" s="1"/>
  <c r="C75" i="348" s="1"/>
  <c r="C76" i="348" s="1"/>
  <c r="C77" i="348" s="1"/>
  <c r="C78" i="348" s="1"/>
  <c r="C79" i="348" s="1"/>
  <c r="C80" i="348" s="1"/>
  <c r="C81" i="348" s="1"/>
  <c r="C82" i="348" s="1"/>
  <c r="C83" i="348" s="1"/>
  <c r="C84" i="348" s="1"/>
  <c r="C85" i="348" s="1"/>
  <c r="C86" i="348" s="1"/>
  <c r="C87" i="348" s="1"/>
  <c r="C88" i="348" s="1"/>
  <c r="C89" i="348" s="1"/>
  <c r="C90" i="348" s="1"/>
  <c r="C91" i="348" s="1"/>
  <c r="C92" i="348" s="1"/>
  <c r="C93" i="348" s="1"/>
  <c r="C94" i="348" s="1"/>
  <c r="C95" i="348" s="1"/>
  <c r="C96" i="348" s="1"/>
  <c r="C97" i="348" s="1"/>
  <c r="C98" i="348" s="1"/>
  <c r="C99" i="348" s="1"/>
  <c r="C100" i="348" s="1"/>
  <c r="C101" i="348" s="1"/>
  <c r="C102" i="348" s="1"/>
  <c r="C103" i="348" s="1"/>
  <c r="C104" i="348" s="1"/>
  <c r="C105" i="348" s="1"/>
  <c r="C106" i="348" s="1"/>
  <c r="C107" i="348" s="1"/>
  <c r="C108" i="348" s="1"/>
  <c r="C109" i="348" s="1"/>
  <c r="C110" i="348" s="1"/>
  <c r="C111" i="348" s="1"/>
  <c r="C112" i="348" s="1"/>
  <c r="C113" i="348" s="1"/>
  <c r="C114" i="348" s="1"/>
  <c r="C115" i="348" s="1"/>
  <c r="C116" i="348" s="1"/>
  <c r="C117" i="348" s="1"/>
  <c r="C118" i="348" s="1"/>
  <c r="C119" i="348" s="1"/>
  <c r="C120" i="348" s="1"/>
  <c r="C121" i="348" s="1"/>
  <c r="C122" i="348" s="1"/>
  <c r="C123" i="348" s="1"/>
  <c r="B9" i="348"/>
  <c r="B10" i="348" s="1"/>
  <c r="B11" i="348" s="1"/>
  <c r="B12" i="348" s="1"/>
  <c r="B13" i="348" s="1"/>
  <c r="B14" i="348" s="1"/>
  <c r="B15" i="348" s="1"/>
  <c r="B16" i="348" s="1"/>
  <c r="B17" i="348" s="1"/>
  <c r="B18" i="348" s="1"/>
  <c r="B19" i="348" s="1"/>
  <c r="B20" i="348" s="1"/>
  <c r="B21" i="348" s="1"/>
  <c r="B22" i="348" s="1"/>
  <c r="B23" i="348" s="1"/>
  <c r="B24" i="348" s="1"/>
  <c r="B25" i="348" s="1"/>
  <c r="B26" i="348" s="1"/>
  <c r="B27" i="348" s="1"/>
  <c r="B28" i="348" s="1"/>
  <c r="B29" i="348" s="1"/>
  <c r="B30" i="348" s="1"/>
  <c r="B31" i="348" s="1"/>
  <c r="B32" i="348" s="1"/>
  <c r="B33" i="348" s="1"/>
  <c r="B34" i="348" s="1"/>
  <c r="B35" i="348" s="1"/>
  <c r="B36" i="348" s="1"/>
  <c r="B37" i="348" s="1"/>
  <c r="B38" i="348" s="1"/>
  <c r="B39" i="348" s="1"/>
  <c r="B40" i="348" s="1"/>
  <c r="B41" i="348" s="1"/>
  <c r="B42" i="348" s="1"/>
  <c r="B43" i="348" s="1"/>
  <c r="B44" i="348" s="1"/>
  <c r="B45" i="348" s="1"/>
  <c r="B46" i="348" s="1"/>
  <c r="B47" i="348" s="1"/>
  <c r="B48" i="348" s="1"/>
  <c r="B49" i="348" s="1"/>
  <c r="B50" i="348" s="1"/>
  <c r="B51" i="348" s="1"/>
  <c r="B52" i="348" s="1"/>
  <c r="B53" i="348" s="1"/>
  <c r="B54" i="348" s="1"/>
  <c r="B55" i="348" s="1"/>
  <c r="B56" i="348" s="1"/>
  <c r="B57" i="348" s="1"/>
  <c r="B58" i="348" s="1"/>
  <c r="B59" i="348" s="1"/>
  <c r="B60" i="348" s="1"/>
  <c r="B61" i="348" s="1"/>
  <c r="B62" i="348" s="1"/>
  <c r="B63" i="348" s="1"/>
  <c r="B64" i="348" s="1"/>
  <c r="B65" i="348" s="1"/>
  <c r="B66" i="348" s="1"/>
  <c r="B67" i="348" s="1"/>
  <c r="B68" i="348" s="1"/>
  <c r="B69" i="348" s="1"/>
  <c r="B70" i="348" s="1"/>
  <c r="B71" i="348" s="1"/>
  <c r="B72" i="348" s="1"/>
  <c r="B73" i="348" s="1"/>
  <c r="B74" i="348" s="1"/>
  <c r="B75" i="348" s="1"/>
  <c r="B76" i="348" s="1"/>
  <c r="B77" i="348" s="1"/>
  <c r="B78" i="348" s="1"/>
  <c r="B79" i="348" s="1"/>
  <c r="B80" i="348" s="1"/>
  <c r="B81" i="348" s="1"/>
  <c r="B82" i="348" s="1"/>
  <c r="B83" i="348" s="1"/>
  <c r="B84" i="348" s="1"/>
  <c r="B85" i="348" s="1"/>
  <c r="B86" i="348" s="1"/>
  <c r="B87" i="348" s="1"/>
  <c r="B88" i="348" s="1"/>
  <c r="B89" i="348" s="1"/>
  <c r="B90" i="348" s="1"/>
  <c r="B91" i="348" s="1"/>
  <c r="B92" i="348" s="1"/>
  <c r="B93" i="348" s="1"/>
  <c r="B94" i="348" s="1"/>
  <c r="B95" i="348" s="1"/>
  <c r="B96" i="348" s="1"/>
  <c r="B97" i="348" s="1"/>
  <c r="B98" i="348" s="1"/>
  <c r="B99" i="348" s="1"/>
  <c r="B100" i="348" s="1"/>
  <c r="B101" i="348" s="1"/>
  <c r="B102" i="348" s="1"/>
  <c r="B103" i="348" s="1"/>
  <c r="B104" i="348" s="1"/>
  <c r="B105" i="348" s="1"/>
  <c r="B106" i="348" s="1"/>
  <c r="B107" i="348" s="1"/>
  <c r="B108" i="348" s="1"/>
  <c r="B109" i="348" s="1"/>
  <c r="B110" i="348" s="1"/>
  <c r="B111" i="348" s="1"/>
  <c r="B112" i="348" s="1"/>
  <c r="B113" i="348" s="1"/>
  <c r="B114" i="348" s="1"/>
  <c r="B115" i="348" s="1"/>
  <c r="B116" i="348" s="1"/>
  <c r="B117" i="348" s="1"/>
  <c r="B118" i="348" s="1"/>
  <c r="B119" i="348" s="1"/>
  <c r="B120" i="348" s="1"/>
  <c r="B121" i="348" s="1"/>
  <c r="B122" i="348" s="1"/>
  <c r="B123" i="348" s="1"/>
  <c r="F43" i="361" l="1"/>
  <c r="F39" i="361"/>
  <c r="F40" i="361" s="1"/>
  <c r="K42" i="361"/>
  <c r="K41" i="361"/>
  <c r="P41" i="361"/>
  <c r="P40" i="361"/>
  <c r="P36" i="361"/>
  <c r="P33" i="361"/>
  <c r="P34" i="361" s="1"/>
  <c r="P22" i="361"/>
  <c r="N21" i="361"/>
  <c r="P21" i="361" s="1"/>
  <c r="J10" i="361"/>
  <c r="J9" i="361"/>
  <c r="J8" i="361"/>
  <c r="J7" i="361"/>
  <c r="J6" i="361"/>
  <c r="E6" i="315"/>
  <c r="B15" i="345"/>
  <c r="H30" i="346"/>
  <c r="C8" i="360" s="1"/>
  <c r="E10" i="315"/>
  <c r="E9" i="315" s="1"/>
  <c r="J68" i="357"/>
  <c r="A7" i="360"/>
  <c r="A8" i="360" s="1"/>
  <c r="A9" i="360" s="1"/>
  <c r="A10" i="360" s="1"/>
  <c r="A11" i="360" s="1"/>
  <c r="A12" i="360" s="1"/>
  <c r="A13" i="360" s="1"/>
  <c r="A14" i="360" s="1"/>
  <c r="A15" i="360" s="1"/>
  <c r="A16" i="360" s="1"/>
  <c r="A17" i="360" s="1"/>
  <c r="A18" i="360" s="1"/>
  <c r="A19" i="360" s="1"/>
  <c r="A20" i="360" s="1"/>
  <c r="A21" i="360" s="1"/>
  <c r="A22" i="360" s="1"/>
  <c r="A23" i="360" s="1"/>
  <c r="C18" i="360"/>
  <c r="C20" i="360"/>
  <c r="C14" i="360"/>
  <c r="A37" i="346"/>
  <c r="A38" i="346" s="1"/>
  <c r="C10" i="360"/>
  <c r="B49" i="360"/>
  <c r="E41" i="360"/>
  <c r="A37" i="360"/>
  <c r="A38" i="360" s="1"/>
  <c r="A39" i="360" s="1"/>
  <c r="A40" i="360" s="1"/>
  <c r="A41" i="360" s="1"/>
  <c r="A42" i="360" s="1"/>
  <c r="A43" i="360" s="1"/>
  <c r="C12" i="360"/>
  <c r="A28" i="360"/>
  <c r="A29" i="360" s="1"/>
  <c r="A30" i="360" s="1"/>
  <c r="D50" i="360"/>
  <c r="D49" i="360"/>
  <c r="C7" i="360"/>
  <c r="C6" i="360"/>
  <c r="A4" i="360"/>
  <c r="B50" i="360" l="1"/>
  <c r="B56" i="357"/>
  <c r="J11" i="361"/>
  <c r="J12" i="361" s="1"/>
  <c r="J11" i="357"/>
  <c r="C27" i="360" s="1"/>
  <c r="J14" i="361" l="1"/>
  <c r="J15" i="361"/>
  <c r="E9" i="348"/>
  <c r="E10" i="348" s="1"/>
  <c r="E11" i="348" s="1"/>
  <c r="E12" i="348" s="1"/>
  <c r="E13" i="348" s="1"/>
  <c r="E14" i="348" s="1"/>
  <c r="E15" i="348" s="1"/>
  <c r="E16" i="348" s="1"/>
  <c r="E17" i="348" s="1"/>
  <c r="E18" i="348" s="1"/>
  <c r="E19" i="348" s="1"/>
  <c r="E20" i="348" s="1"/>
  <c r="E21" i="348" s="1"/>
  <c r="E22" i="348" s="1"/>
  <c r="E23" i="348" s="1"/>
  <c r="E24" i="348" s="1"/>
  <c r="E25" i="348" s="1"/>
  <c r="E26" i="348" s="1"/>
  <c r="E27" i="348" s="1"/>
  <c r="E28" i="348" s="1"/>
  <c r="E29" i="348" s="1"/>
  <c r="E30" i="348" s="1"/>
  <c r="E31" i="348" s="1"/>
  <c r="E32" i="348" s="1"/>
  <c r="E33" i="348" s="1"/>
  <c r="E34" i="348" s="1"/>
  <c r="E35" i="348" s="1"/>
  <c r="E36" i="348" s="1"/>
  <c r="E37" i="348" s="1"/>
  <c r="E38" i="348" s="1"/>
  <c r="E39" i="348" s="1"/>
  <c r="E40" i="348" s="1"/>
  <c r="E41" i="348" s="1"/>
  <c r="E42" i="348" s="1"/>
  <c r="E43" i="348" s="1"/>
  <c r="E44" i="348" s="1"/>
  <c r="E45" i="348" s="1"/>
  <c r="E46" i="348" s="1"/>
  <c r="E47" i="348" s="1"/>
  <c r="E48" i="348" s="1"/>
  <c r="E49" i="348" s="1"/>
  <c r="E50" i="348" s="1"/>
  <c r="E51" i="348" s="1"/>
  <c r="E52" i="348" s="1"/>
  <c r="E53" i="348" s="1"/>
  <c r="E54" i="348" s="1"/>
  <c r="E55" i="348" s="1"/>
  <c r="E56" i="348" s="1"/>
  <c r="E57" i="348" s="1"/>
  <c r="E58" i="348" s="1"/>
  <c r="E59" i="348" s="1"/>
  <c r="E60" i="348" s="1"/>
  <c r="E61" i="348" s="1"/>
  <c r="E62" i="348" s="1"/>
  <c r="E63" i="348" s="1"/>
  <c r="E64" i="348" s="1"/>
  <c r="E65" i="348" s="1"/>
  <c r="E66" i="348" s="1"/>
  <c r="E67" i="348" s="1"/>
  <c r="E68" i="348" s="1"/>
  <c r="E69" i="348" s="1"/>
  <c r="E70" i="348" s="1"/>
  <c r="E71" i="348" s="1"/>
  <c r="E72" i="348" s="1"/>
  <c r="E73" i="348" s="1"/>
  <c r="E74" i="348" s="1"/>
  <c r="E75" i="348" s="1"/>
  <c r="E76" i="348" s="1"/>
  <c r="E77" i="348" s="1"/>
  <c r="E78" i="348" s="1"/>
  <c r="E79" i="348" s="1"/>
  <c r="E80" i="348" s="1"/>
  <c r="E81" i="348" s="1"/>
  <c r="E82" i="348" s="1"/>
  <c r="E83" i="348" s="1"/>
  <c r="E84" i="348" s="1"/>
  <c r="E85" i="348" s="1"/>
  <c r="E86" i="348" s="1"/>
  <c r="E87" i="348" s="1"/>
  <c r="E88" i="348" s="1"/>
  <c r="E89" i="348" s="1"/>
  <c r="E90" i="348" s="1"/>
  <c r="E91" i="348" s="1"/>
  <c r="E92" i="348" s="1"/>
  <c r="E93" i="348" s="1"/>
  <c r="E94" i="348" s="1"/>
  <c r="E95" i="348" s="1"/>
  <c r="E96" i="348" s="1"/>
  <c r="E97" i="348" s="1"/>
  <c r="E98" i="348" s="1"/>
  <c r="E99" i="348" s="1"/>
  <c r="E100" i="348" s="1"/>
  <c r="E101" i="348" s="1"/>
  <c r="E102" i="348" s="1"/>
  <c r="E103" i="348" s="1"/>
  <c r="E104" i="348" s="1"/>
  <c r="E105" i="348" s="1"/>
  <c r="E106" i="348" s="1"/>
  <c r="E107" i="348" s="1"/>
  <c r="E108" i="348" s="1"/>
  <c r="E109" i="348" s="1"/>
  <c r="E110" i="348" s="1"/>
  <c r="E111" i="348" s="1"/>
  <c r="E112" i="348" s="1"/>
  <c r="E113" i="348" s="1"/>
  <c r="E114" i="348" s="1"/>
  <c r="E115" i="348" s="1"/>
  <c r="E116" i="348" s="1"/>
  <c r="E117" i="348" s="1"/>
  <c r="E118" i="348" s="1"/>
  <c r="E119" i="348" s="1"/>
  <c r="E120" i="348" s="1"/>
  <c r="E121" i="348" s="1"/>
  <c r="E122" i="348" s="1"/>
  <c r="E123" i="348" s="1"/>
  <c r="A2" i="315"/>
  <c r="C5" i="315"/>
  <c r="D5" i="315"/>
  <c r="F6" i="315"/>
  <c r="K6" i="315" s="1"/>
  <c r="D7" i="315"/>
  <c r="C8" i="315"/>
  <c r="C11" i="315" s="1"/>
  <c r="C12" i="315" s="1"/>
  <c r="D8" i="315"/>
  <c r="I8" i="315"/>
  <c r="M8" i="315"/>
  <c r="M10" i="315"/>
  <c r="M11" i="315"/>
  <c r="G15" i="315"/>
  <c r="J15" i="315" s="1"/>
  <c r="K15" i="315" s="1"/>
  <c r="F136" i="325" s="1"/>
  <c r="G136" i="325" s="1"/>
  <c r="G16" i="315"/>
  <c r="J16" i="315" s="1"/>
  <c r="K16" i="315" s="1"/>
  <c r="C17" i="315"/>
  <c r="D17" i="315"/>
  <c r="K20" i="315"/>
  <c r="G21" i="315"/>
  <c r="K21" i="315" s="1"/>
  <c r="K22" i="315"/>
  <c r="F26" i="325" s="1"/>
  <c r="G26" i="325" s="1"/>
  <c r="K23" i="315"/>
  <c r="F25" i="325" s="1"/>
  <c r="B30" i="315"/>
  <c r="G6" i="325"/>
  <c r="G7" i="325" s="1"/>
  <c r="P7" i="325"/>
  <c r="G16" i="325"/>
  <c r="G17" i="325" s="1"/>
  <c r="G32" i="325"/>
  <c r="G34" i="325"/>
  <c r="G36" i="325"/>
  <c r="Q44" i="325"/>
  <c r="G46" i="325"/>
  <c r="G47" i="325"/>
  <c r="A59" i="325"/>
  <c r="A65" i="325" s="1"/>
  <c r="A69" i="325" s="1"/>
  <c r="A81" i="325" s="1"/>
  <c r="F66" i="325"/>
  <c r="G66" i="325" s="1"/>
  <c r="G67" i="325" s="1"/>
  <c r="G70" i="325"/>
  <c r="G71" i="325"/>
  <c r="G72" i="325"/>
  <c r="X74" i="325"/>
  <c r="G78" i="325"/>
  <c r="G79" i="325" s="1"/>
  <c r="J33" i="357" s="1"/>
  <c r="C39" i="360" s="1"/>
  <c r="G82" i="325"/>
  <c r="J45" i="357" s="1"/>
  <c r="G86" i="325"/>
  <c r="J43" i="357" s="1"/>
  <c r="D153" i="325"/>
  <c r="K161" i="325"/>
  <c r="A2" i="355"/>
  <c r="B3" i="355"/>
  <c r="F11" i="355"/>
  <c r="G11" i="355"/>
  <c r="N13" i="355"/>
  <c r="N18" i="355"/>
  <c r="G21" i="355"/>
  <c r="G22" i="355"/>
  <c r="A2" i="357"/>
  <c r="B3" i="357"/>
  <c r="G3" i="357"/>
  <c r="J3" i="357"/>
  <c r="U5" i="357"/>
  <c r="U6" i="357"/>
  <c r="E9" i="357"/>
  <c r="I9" i="357" s="1"/>
  <c r="U8" i="357"/>
  <c r="S11" i="357" s="1"/>
  <c r="S9" i="357"/>
  <c r="A31" i="357"/>
  <c r="A35" i="357" s="1"/>
  <c r="A38" i="357" s="1"/>
  <c r="H11" i="355"/>
  <c r="B31" i="357"/>
  <c r="B16" i="345" s="1"/>
  <c r="G36" i="357"/>
  <c r="C39" i="357"/>
  <c r="E39" i="357"/>
  <c r="B42" i="357"/>
  <c r="I45" i="357"/>
  <c r="D40" i="360" s="1"/>
  <c r="N52" i="357"/>
  <c r="B21" i="355"/>
  <c r="N61" i="357"/>
  <c r="O63" i="357"/>
  <c r="O64" i="357"/>
  <c r="J67" i="357"/>
  <c r="A2" i="358"/>
  <c r="E3" i="358"/>
  <c r="C4" i="358" s="1"/>
  <c r="E9" i="358" s="1"/>
  <c r="B16" i="358"/>
  <c r="D16" i="358"/>
  <c r="D32" i="358" s="1"/>
  <c r="D17" i="358"/>
  <c r="D33" i="358" s="1"/>
  <c r="G21" i="358"/>
  <c r="C21" i="358" s="1"/>
  <c r="A2" i="345"/>
  <c r="B4" i="345"/>
  <c r="H4" i="345"/>
  <c r="K5" i="345"/>
  <c r="K6" i="345"/>
  <c r="K7" i="345"/>
  <c r="L7" i="345"/>
  <c r="A12" i="345"/>
  <c r="A13" i="345" s="1"/>
  <c r="A19" i="345"/>
  <c r="B17" i="345"/>
  <c r="B18" i="345"/>
  <c r="A23" i="345"/>
  <c r="B28" i="345"/>
  <c r="G28" i="345"/>
  <c r="G29" i="345"/>
  <c r="C16" i="349"/>
  <c r="H22" i="349"/>
  <c r="H19" i="349" s="1"/>
  <c r="G27" i="349"/>
  <c r="G30" i="349"/>
  <c r="C4" i="346"/>
  <c r="C50" i="346"/>
  <c r="B17" i="358"/>
  <c r="B22" i="355"/>
  <c r="B29" i="345"/>
  <c r="B31" i="315"/>
  <c r="C40" i="360" l="1"/>
  <c r="M45" i="357"/>
  <c r="B64" i="357"/>
  <c r="B58" i="357"/>
  <c r="C28" i="360"/>
  <c r="J41" i="357"/>
  <c r="C29" i="360" s="1"/>
  <c r="C14" i="315"/>
  <c r="C13" i="315"/>
  <c r="U7" i="357"/>
  <c r="G25" i="325"/>
  <c r="F97" i="325"/>
  <c r="F121" i="325" s="1"/>
  <c r="F44" i="325"/>
  <c r="G44" i="325" s="1"/>
  <c r="G55" i="325" s="1"/>
  <c r="F90" i="325"/>
  <c r="G73" i="325"/>
  <c r="I8" i="357"/>
  <c r="A42" i="357"/>
  <c r="A47" i="357"/>
  <c r="A48" i="357" s="1"/>
  <c r="A49" i="357" s="1"/>
  <c r="A50" i="357" s="1"/>
  <c r="E40" i="360"/>
  <c r="E5" i="315"/>
  <c r="F5" i="315" s="1"/>
  <c r="K5" i="315" s="1"/>
  <c r="K11" i="348"/>
  <c r="K10" i="348"/>
  <c r="G10" i="348"/>
  <c r="E17" i="315"/>
  <c r="G74" i="325" s="1"/>
  <c r="G37" i="325"/>
  <c r="F27" i="325"/>
  <c r="F29" i="325"/>
  <c r="G29" i="325" s="1"/>
  <c r="F28" i="325"/>
  <c r="G28" i="325" s="1"/>
  <c r="B7" i="345"/>
  <c r="F10" i="315"/>
  <c r="F9" i="315" s="1"/>
  <c r="K9" i="315" s="1"/>
  <c r="F91" i="325" s="1"/>
  <c r="E11" i="315"/>
  <c r="E12" i="315" s="1"/>
  <c r="H50" i="346"/>
  <c r="E8" i="315"/>
  <c r="F8" i="315" s="1"/>
  <c r="K8" i="315" s="1"/>
  <c r="D11" i="315"/>
  <c r="C27" i="358"/>
  <c r="I11" i="355"/>
  <c r="O11" i="355" s="1"/>
  <c r="O13" i="355" s="1"/>
  <c r="M14" i="355" s="1"/>
  <c r="C5" i="358"/>
  <c r="E11" i="358" s="1"/>
  <c r="E12" i="358" s="1"/>
  <c r="M18" i="355"/>
  <c r="K3" i="355" s="1"/>
  <c r="D9" i="358"/>
  <c r="G121" i="325" l="1"/>
  <c r="F149" i="325"/>
  <c r="G149" i="325" s="1"/>
  <c r="E14" i="315"/>
  <c r="E13" i="315"/>
  <c r="G75" i="325"/>
  <c r="I11" i="357"/>
  <c r="D27" i="360" s="1"/>
  <c r="E27" i="360" s="1"/>
  <c r="D36" i="360"/>
  <c r="G91" i="325"/>
  <c r="F113" i="325"/>
  <c r="G113" i="325" s="1"/>
  <c r="G90" i="325"/>
  <c r="F112" i="325"/>
  <c r="G112" i="325" s="1"/>
  <c r="G97" i="325"/>
  <c r="G119" i="325"/>
  <c r="G27" i="325"/>
  <c r="G30" i="325" s="1"/>
  <c r="F98" i="325"/>
  <c r="F62" i="325"/>
  <c r="G62" i="325" s="1"/>
  <c r="G63" i="325" s="1"/>
  <c r="J37" i="357" s="1"/>
  <c r="C38" i="360" s="1"/>
  <c r="F12" i="325"/>
  <c r="E7" i="315"/>
  <c r="F7" i="315" s="1"/>
  <c r="K7" i="315" s="1"/>
  <c r="D12" i="315"/>
  <c r="K10" i="315"/>
  <c r="F11" i="315"/>
  <c r="F12" i="315" s="1"/>
  <c r="F13" i="315" s="1"/>
  <c r="K13" i="315" s="1"/>
  <c r="F129" i="325" s="1"/>
  <c r="G129" i="325" s="1"/>
  <c r="F32" i="357"/>
  <c r="D11" i="358"/>
  <c r="E43" i="357"/>
  <c r="I43" i="357" s="1"/>
  <c r="M43" i="357" s="1"/>
  <c r="F40" i="325" l="1"/>
  <c r="G40" i="325" s="1"/>
  <c r="F114" i="325"/>
  <c r="G114" i="325" s="1"/>
  <c r="D14" i="315"/>
  <c r="D13" i="315"/>
  <c r="F137" i="325"/>
  <c r="G137" i="325" s="1"/>
  <c r="G142" i="325" s="1"/>
  <c r="F147" i="325" s="1"/>
  <c r="G147" i="325" s="1"/>
  <c r="F116" i="325"/>
  <c r="G116" i="325" s="1"/>
  <c r="I23" i="357"/>
  <c r="I24" i="357" s="1"/>
  <c r="F28" i="357"/>
  <c r="M11" i="357"/>
  <c r="G98" i="325"/>
  <c r="F99" i="325" s="1"/>
  <c r="G99" i="325" s="1"/>
  <c r="F122" i="325"/>
  <c r="K12" i="315"/>
  <c r="F93" i="325" s="1"/>
  <c r="G93" i="325" s="1"/>
  <c r="F14" i="315"/>
  <c r="K14" i="315" s="1"/>
  <c r="F130" i="325" s="1"/>
  <c r="G130" i="325" s="1"/>
  <c r="G131" i="325" s="1"/>
  <c r="J24" i="357" s="1"/>
  <c r="F42" i="325"/>
  <c r="G42" i="325" s="1"/>
  <c r="G57" i="325" s="1"/>
  <c r="F92" i="325"/>
  <c r="G92" i="325" s="1"/>
  <c r="K11" i="315"/>
  <c r="G12" i="325"/>
  <c r="G13" i="325" s="1"/>
  <c r="C36" i="360" s="1"/>
  <c r="E36" i="360" s="1"/>
  <c r="F43" i="325" l="1"/>
  <c r="G43" i="325" s="1"/>
  <c r="G122" i="325"/>
  <c r="F123" i="325" s="1"/>
  <c r="G123" i="325" s="1"/>
  <c r="F150" i="325"/>
  <c r="G150" i="325" s="1"/>
  <c r="F151" i="325" s="1"/>
  <c r="G151" i="325" s="1"/>
  <c r="M24" i="357"/>
  <c r="F41" i="325"/>
  <c r="G41" i="325" s="1"/>
  <c r="G56" i="325" s="1"/>
  <c r="F115" i="325"/>
  <c r="G115" i="325" s="1"/>
  <c r="G124" i="325" s="1"/>
  <c r="G125" i="325" s="1"/>
  <c r="G126" i="325" s="1"/>
  <c r="J16" i="357" s="1"/>
  <c r="M16" i="357" s="1"/>
  <c r="N11" i="357"/>
  <c r="F36" i="357"/>
  <c r="C13" i="360"/>
  <c r="I28" i="357"/>
  <c r="I29" i="357" s="1"/>
  <c r="E32" i="357"/>
  <c r="I32" i="357" s="1"/>
  <c r="I33" i="357" s="1"/>
  <c r="M33" i="357" s="1"/>
  <c r="G101" i="325"/>
  <c r="E100" i="325"/>
  <c r="D28" i="360"/>
  <c r="E28" i="360" s="1"/>
  <c r="G152" i="325" l="1"/>
  <c r="J20" i="357" s="1"/>
  <c r="M20" i="357" s="1"/>
  <c r="G48" i="325"/>
  <c r="G49" i="325" s="1"/>
  <c r="G50" i="325" s="1"/>
  <c r="G58" i="325" s="1"/>
  <c r="D39" i="360"/>
  <c r="E39" i="360" s="1"/>
  <c r="O28" i="357"/>
  <c r="C16" i="360"/>
  <c r="D37" i="360"/>
  <c r="I36" i="357"/>
  <c r="I37" i="357" s="1"/>
  <c r="F39" i="357"/>
  <c r="E102" i="325"/>
  <c r="G103" i="325"/>
  <c r="G106" i="325" s="1"/>
  <c r="J13" i="357" s="1"/>
  <c r="M13" i="357" s="1"/>
  <c r="D38" i="360" l="1"/>
  <c r="E38" i="360" s="1"/>
  <c r="M37" i="357"/>
  <c r="O37" i="357"/>
  <c r="O46" i="357" s="1"/>
  <c r="M48" i="357" s="1"/>
  <c r="I39" i="357"/>
  <c r="F40" i="357"/>
  <c r="I40" i="357" s="1"/>
  <c r="G51" i="325"/>
  <c r="G52" i="325" s="1"/>
  <c r="G53" i="325" s="1"/>
  <c r="G54" i="325" s="1"/>
  <c r="J29" i="357" s="1"/>
  <c r="I41" i="357" l="1"/>
  <c r="M41" i="357" s="1"/>
  <c r="J11" i="355"/>
  <c r="M11" i="355" s="1"/>
  <c r="M13" i="355" s="1"/>
  <c r="M16" i="355" s="1"/>
  <c r="C37" i="360"/>
  <c r="E37" i="360" s="1"/>
  <c r="M29" i="357"/>
  <c r="M46" i="357" l="1"/>
  <c r="M50" i="357" s="1"/>
  <c r="D29" i="360"/>
  <c r="E29" i="360" s="1"/>
  <c r="F28" i="360" s="1"/>
  <c r="C21" i="360"/>
  <c r="C11" i="360"/>
  <c r="N41" i="357"/>
  <c r="N46" i="357" s="1"/>
  <c r="F21" i="360"/>
  <c r="M49" i="357"/>
  <c r="M15" i="355"/>
  <c r="N17" i="355" s="1"/>
  <c r="M17" i="355" s="1"/>
  <c r="M52" i="357" l="1"/>
  <c r="O52" i="357" s="1"/>
  <c r="D42" i="360"/>
  <c r="E42" i="360" s="1"/>
  <c r="D43" i="360"/>
  <c r="E43" i="360" s="1"/>
  <c r="N51" i="357" l="1"/>
  <c r="C51" i="346" s="1"/>
  <c r="N58" i="357"/>
  <c r="C22" i="360"/>
  <c r="D30" i="360" s="1"/>
  <c r="E30" i="360" s="1"/>
  <c r="E31" i="360" s="1"/>
  <c r="K4" i="357"/>
  <c r="E44" i="360"/>
  <c r="F44" i="360" s="1"/>
  <c r="C23" i="360"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<sst xmlns="http://schemas.openxmlformats.org/spreadsheetml/2006/main" count="559" uniqueCount="391">
  <si>
    <t>Est.Cost Rs.</t>
  </si>
  <si>
    <t>Sl. No</t>
  </si>
  <si>
    <t>Nos.</t>
  </si>
  <si>
    <t>x</t>
  </si>
  <si>
    <t>Cost for 75 cum = a+b+c+d</t>
  </si>
  <si>
    <t>Cement Concrete Pavement</t>
  </si>
  <si>
    <t>Amount</t>
  </si>
  <si>
    <t>cum</t>
  </si>
  <si>
    <t>day</t>
  </si>
  <si>
    <t>Unit</t>
  </si>
  <si>
    <t xml:space="preserve">Rate per cum    </t>
  </si>
  <si>
    <t>Unit = cum</t>
  </si>
  <si>
    <t>Cum</t>
  </si>
  <si>
    <t>Cement</t>
  </si>
  <si>
    <t>t</t>
  </si>
  <si>
    <t xml:space="preserve">LEAD STATEMENT </t>
  </si>
  <si>
    <t>Sl No.</t>
  </si>
  <si>
    <t>Description in Material</t>
  </si>
  <si>
    <t>Name of the Quarry</t>
  </si>
  <si>
    <t>Blasting Charges</t>
  </si>
  <si>
    <t>Machine Crushing Charges</t>
  </si>
  <si>
    <t>Gravel</t>
  </si>
  <si>
    <t>1.0 Cum</t>
  </si>
  <si>
    <t>Taking output = 75cum (172.50 t)</t>
  </si>
  <si>
    <t>(100x3.75 x 0.200)</t>
  </si>
  <si>
    <t>Mason (1st class)</t>
  </si>
  <si>
    <t>Mason (2nd class)</t>
  </si>
  <si>
    <t xml:space="preserve">Mazdoor (unskilled) </t>
  </si>
  <si>
    <t>Mazdoor(skilled)</t>
  </si>
  <si>
    <t>Concrete mixer 0.28/0.40 cum capacity ( 6 mixers) with weight batcher and suitable capacity calibrated water tank</t>
  </si>
  <si>
    <t xml:space="preserve">Hour </t>
  </si>
  <si>
    <t>Plate vibrator</t>
  </si>
  <si>
    <t>Water tanker 6 Kl. Capacity</t>
  </si>
  <si>
    <t>sqm</t>
  </si>
  <si>
    <t>Rate per Cum = (a+b+c+d+e)/75</t>
  </si>
  <si>
    <t>20 mm HBG Chips-SS5</t>
  </si>
  <si>
    <t>10 mm HBG Metal-SS5</t>
  </si>
  <si>
    <t>Lakhs</t>
  </si>
  <si>
    <t>Local</t>
  </si>
  <si>
    <t>Stone</t>
  </si>
  <si>
    <t>Name of the work</t>
  </si>
  <si>
    <t>Grant</t>
  </si>
  <si>
    <t>Work sanctioning authority</t>
  </si>
  <si>
    <t>Proceeding No</t>
  </si>
  <si>
    <t>Seig charges</t>
  </si>
  <si>
    <t>Earth work</t>
  </si>
  <si>
    <t>Leads</t>
  </si>
  <si>
    <t>Distance</t>
  </si>
  <si>
    <t>Sand for mortor</t>
  </si>
  <si>
    <t>Sand for filling</t>
  </si>
  <si>
    <t>Metal</t>
  </si>
  <si>
    <t>gravel</t>
  </si>
  <si>
    <t>*****</t>
  </si>
  <si>
    <t xml:space="preserve">           Since The honble MP has pleased to sanction Rs 20.00 lakhs,therefore only part of the length is proposed to 0/0km- 1/0Km length only. The Balance length could taken be under future sanctions.  Accordingly, the mow the follwing provisions included innthe estimate</t>
  </si>
  <si>
    <t xml:space="preserve">Lead </t>
  </si>
  <si>
    <t>Earth, Sand, Gravel</t>
  </si>
  <si>
    <t>Metal, Stone</t>
  </si>
  <si>
    <t>Loading</t>
  </si>
  <si>
    <t>Unloading</t>
  </si>
  <si>
    <t>Estimate cost</t>
  </si>
  <si>
    <t>Sand</t>
  </si>
  <si>
    <t>Total Amount including conveyance</t>
  </si>
  <si>
    <t>HYSD Steel Fe 415</t>
  </si>
  <si>
    <t>20mm (66%)</t>
  </si>
  <si>
    <t>10mm (34%)</t>
  </si>
  <si>
    <t>(a+b+c)</t>
  </si>
  <si>
    <t>MT</t>
  </si>
  <si>
    <t>Length of CC road</t>
  </si>
  <si>
    <t>Width of CC road</t>
  </si>
  <si>
    <t xml:space="preserve">Depth of CC road </t>
  </si>
  <si>
    <t>Depth earth work</t>
  </si>
  <si>
    <t>Depth of sand cushion</t>
  </si>
  <si>
    <t>CC road details</t>
  </si>
  <si>
    <t>Add 0.50 % QC charges</t>
  </si>
  <si>
    <t>Ls</t>
  </si>
  <si>
    <t>Qaury</t>
  </si>
  <si>
    <t>Initial cost of material</t>
  </si>
  <si>
    <t>Lead in KM</t>
  </si>
  <si>
    <t>a) Labour</t>
  </si>
  <si>
    <t>b)  Machinery</t>
  </si>
  <si>
    <t>c) Material</t>
  </si>
  <si>
    <t>(I)  Crushed stone coarse aggregates, grading will be as per clause 1501.2.4.1 (Table 1500.1) of specifications @ 0.90 Cum/cum of concrete</t>
  </si>
  <si>
    <t>(ii) Sand as per IS:383 and conforming to clause 1500.2.4.2. @ 0.45 cum of concrete</t>
  </si>
  <si>
    <t>(iv)Polythene sheet 125 micron</t>
  </si>
  <si>
    <t>(d) Form work @ 3% on (a+b+c)</t>
  </si>
  <si>
    <t>SPECIFICATION REPORT</t>
  </si>
  <si>
    <t xml:space="preserve">Man mazdoor </t>
  </si>
  <si>
    <t xml:space="preserve">Woman mazdoor </t>
  </si>
  <si>
    <t xml:space="preserve">Allowance Over Heads </t>
  </si>
  <si>
    <t xml:space="preserve">Semi skilled Mason / 2nd  Class Carpentor / 2nd Class Painter /Balck smith </t>
  </si>
  <si>
    <t>40 mm HBG Chips-SS5</t>
  </si>
  <si>
    <t>Mazdoor(semi-skilled)</t>
  </si>
  <si>
    <t>Panchayat Raj Department</t>
  </si>
  <si>
    <t xml:space="preserve">Lakhs </t>
  </si>
  <si>
    <t>Mandal :</t>
  </si>
  <si>
    <t>Sub-Division :</t>
  </si>
  <si>
    <t>Maustic pads 12.7mm thick as per IS(29.40*3.75*17/3=6.25)for 1/3 depth only</t>
  </si>
  <si>
    <t>(iii)Cement @ 350Kg/cum of concrete</t>
  </si>
  <si>
    <t>Convence charges Excluding  13.615 % contractors profit</t>
  </si>
  <si>
    <t>Government of Telangana</t>
  </si>
  <si>
    <t>Grand Total</t>
  </si>
  <si>
    <t>Rs</t>
  </si>
  <si>
    <t>Sand for Filling</t>
  </si>
  <si>
    <t>Name of Grant</t>
  </si>
  <si>
    <t>Esti.Cost</t>
  </si>
  <si>
    <t>::</t>
  </si>
  <si>
    <t>MGNREGS</t>
  </si>
  <si>
    <t>Total</t>
  </si>
  <si>
    <t xml:space="preserve"> </t>
  </si>
  <si>
    <t>.</t>
  </si>
  <si>
    <t xml:space="preserve">Sanctioned under </t>
  </si>
  <si>
    <t>MGNREGS Grant</t>
  </si>
  <si>
    <t>Manufacture, Supply and Delivary of R.C.C. Socket and Spigot Pipes Conforming to B.I.S. 458/2003 at Ex-Factory (Rate per Meter of Efective length) Exculuding transportion, Taxes &amp; Duties. of Non Pressure pipes</t>
  </si>
  <si>
    <t>Unit-1cum</t>
  </si>
  <si>
    <t>taking output = 1cum</t>
  </si>
  <si>
    <t>A:</t>
  </si>
  <si>
    <t>(iii)Cement @ 330Kg/cum of concrete</t>
  </si>
  <si>
    <t>DETAILED-CUM-ABSTRACT ESTIMATE</t>
  </si>
  <si>
    <t>Estimated Cost : Rs.</t>
  </si>
  <si>
    <t>Description of Item</t>
  </si>
  <si>
    <t>Length (m)</t>
  </si>
  <si>
    <t>Width (m)</t>
  </si>
  <si>
    <t>Thick ness (m)</t>
  </si>
  <si>
    <t>Quantity</t>
  </si>
  <si>
    <t>Rate (Rs)</t>
  </si>
  <si>
    <t>unit</t>
  </si>
  <si>
    <t>Amount (Rs)</t>
  </si>
  <si>
    <t>for duct pipe line trench</t>
  </si>
  <si>
    <t>for Shoulders</t>
  </si>
  <si>
    <t xml:space="preserve"> Shoulders</t>
  </si>
  <si>
    <t>C.</t>
  </si>
  <si>
    <t>for CC Pavement</t>
  </si>
  <si>
    <t>Construction of un-reinforced, jointed at expansion and construction joint only, plain cement concrete pavement, thickness as per design, over a prepared sub base, with 43 grade cement or any other type as per clause 1501.22 M20(Grade), coarse and fine agregates conforming to IS:383 maximum size of coarse agregate not exceeding 25mm, mixed in a concrete mixer of not less than 0.2cum capacity and using approved mix design, laid in approved fixed side form work (steel channel, laying and fixing of 125 micron thick polythene film, wedges, steel plates including levelling the form work as per drawing), spreading the concrete with shovels, rakes, compacted using plate vibrators and finished in continous operation including provision of contraction and expansion, construction joints using Mastic pad/ primer, construction joint, admixtures as approved, curing of concrete slabs for 14 days,   and water finishing to lines and grade as  per drawing and technical specification clause 1501.22 including seignorage charges.(without dowel bars)</t>
  </si>
  <si>
    <t>RMT</t>
  </si>
  <si>
    <t>Seignorage charges</t>
  </si>
  <si>
    <t>Add: Q.C. Charges @ 0.50%</t>
  </si>
  <si>
    <t>Add: LS for unforeseen items</t>
  </si>
  <si>
    <t>LS</t>
  </si>
  <si>
    <t xml:space="preserve">Total </t>
  </si>
  <si>
    <t xml:space="preserve">actual cost of pipe </t>
  </si>
  <si>
    <t>Rate per M</t>
  </si>
  <si>
    <t>B(i): (=c(iii))/75</t>
  </si>
  <si>
    <t>B(ii)(i): (=c(i))/75</t>
  </si>
  <si>
    <t>B(iii)(i): (=c(ii))/75</t>
  </si>
  <si>
    <t>C: (=(a+b+c(iv)+d)/75</t>
  </si>
  <si>
    <t>No.</t>
  </si>
  <si>
    <t>GENERAL ABSTRACT ESTIMATE</t>
  </si>
  <si>
    <t>SLNO</t>
  </si>
  <si>
    <t>Description of items</t>
  </si>
  <si>
    <t>Rate</t>
  </si>
  <si>
    <t>PART - A</t>
  </si>
  <si>
    <t>PART - B</t>
  </si>
  <si>
    <t>Total Rs -</t>
  </si>
  <si>
    <t>Banderpally vagu</t>
  </si>
  <si>
    <t>Baswapur</t>
  </si>
  <si>
    <t>Dist Collector (PLG) Mahabubnagar .Proc.No.</t>
  </si>
  <si>
    <t>Rmt</t>
  </si>
  <si>
    <t xml:space="preserve">MGNREGS </t>
  </si>
  <si>
    <t xml:space="preserve">G.P. : </t>
  </si>
  <si>
    <t>GST</t>
  </si>
  <si>
    <t>Add: GST @ 12%</t>
  </si>
  <si>
    <t>Provision for Core Cutting Charges</t>
  </si>
  <si>
    <t xml:space="preserve">Skilled Mason /1st Class </t>
  </si>
  <si>
    <t xml:space="preserve">Initial Socket Spigot NP2 Pipes 200 mm Dia </t>
  </si>
  <si>
    <t>Rural Development Department</t>
  </si>
  <si>
    <t>Name of Mandal</t>
  </si>
  <si>
    <t>Name of Gram Panchayat</t>
  </si>
  <si>
    <t>Name of Habitation</t>
  </si>
  <si>
    <t xml:space="preserve">SNo </t>
  </si>
  <si>
    <t>Task Name</t>
  </si>
  <si>
    <t>Qty</t>
  </si>
  <si>
    <t xml:space="preserve">      </t>
  </si>
  <si>
    <t>GP Name</t>
  </si>
  <si>
    <t>Dy.Executive Engineer</t>
  </si>
  <si>
    <t>Lead</t>
  </si>
  <si>
    <t>Location</t>
  </si>
  <si>
    <t>Distance in km</t>
  </si>
  <si>
    <t>Habitation</t>
  </si>
  <si>
    <t>lakhs</t>
  </si>
  <si>
    <t>Division :</t>
  </si>
  <si>
    <t>CDP Grant</t>
  </si>
  <si>
    <t>Construction of Internal CC Roads with out Drains in SC/ST localit's sanctioned under MGNREGS grant.</t>
  </si>
  <si>
    <r>
      <t xml:space="preserve">Engaging Unskilled Labour for earth work excavation in </t>
    </r>
    <r>
      <rPr>
        <b/>
        <sz val="10"/>
        <rFont val="Cambria"/>
        <family val="1"/>
      </rPr>
      <t>Ordinary Soils</t>
    </r>
    <r>
      <rPr>
        <sz val="10"/>
        <rFont val="Cambria"/>
        <family val="1"/>
      </rPr>
      <t xml:space="preserve"> AT SITE  with initial lead &amp; initial lift and breaking clods and sectioning for formation of embankment - for roads  (RSSR)</t>
    </r>
  </si>
  <si>
    <r>
      <t xml:space="preserve">Manufacture, Supply and Delivary of </t>
    </r>
    <r>
      <rPr>
        <b/>
        <sz val="10"/>
        <rFont val="Cambria"/>
        <family val="1"/>
      </rPr>
      <t>R.C.C</t>
    </r>
    <r>
      <rPr>
        <sz val="10"/>
        <rFont val="Cambria"/>
        <family val="1"/>
      </rPr>
      <t>. Socket and Spigot Pipes Conforming to B.I.S. 458/2003 at Ex-Factory (Rate per Meter of Efective length) Exculuding transportion, Taxes &amp; Duties. of Non Pressure pipes</t>
    </r>
  </si>
  <si>
    <t>Length</t>
  </si>
  <si>
    <t>L/S</t>
  </si>
  <si>
    <t>per unit</t>
  </si>
  <si>
    <t>/cum</t>
  </si>
  <si>
    <t>Sl. No.</t>
  </si>
  <si>
    <t>Task Code</t>
  </si>
  <si>
    <t>Description of item</t>
  </si>
  <si>
    <t>CC01</t>
  </si>
  <si>
    <t>Unit:1cum</t>
  </si>
  <si>
    <t>a) Material:</t>
  </si>
  <si>
    <t xml:space="preserve">Rate per 1.00 cum  </t>
  </si>
  <si>
    <t>CC07</t>
  </si>
  <si>
    <t>a) Rate per 1cum as per RSSR</t>
  </si>
  <si>
    <t>Taking Output=1 Cum</t>
  </si>
  <si>
    <t>Rate per 1 cum</t>
  </si>
  <si>
    <t>CC66</t>
  </si>
  <si>
    <t>CC68</t>
  </si>
  <si>
    <r>
      <t xml:space="preserve">Add difference cost of Cement </t>
    </r>
    <r>
      <rPr>
        <sz val="10"/>
        <color indexed="12"/>
        <rFont val="Cambria"/>
        <family val="1"/>
      </rPr>
      <t>((47</t>
    </r>
    <r>
      <rPr>
        <b/>
        <sz val="10"/>
        <color indexed="12"/>
        <rFont val="Cambria"/>
        <family val="1"/>
      </rPr>
      <t>00</t>
    </r>
    <r>
      <rPr>
        <sz val="10"/>
        <rFont val="Cambria"/>
        <family val="1"/>
      </rPr>
      <t>-4806)/100)*0.59%*292</t>
    </r>
  </si>
  <si>
    <r>
      <t>Add difference cost of Steel ((430</t>
    </r>
    <r>
      <rPr>
        <b/>
        <sz val="10"/>
        <color indexed="12"/>
        <rFont val="Cambria"/>
        <family val="1"/>
      </rPr>
      <t>00</t>
    </r>
    <r>
      <rPr>
        <sz val="10"/>
        <rFont val="Cambria"/>
        <family val="1"/>
      </rPr>
      <t>-32636)/1000)*
1.0 %*292</t>
    </r>
  </si>
  <si>
    <t>NP2 Pipes S/S</t>
  </si>
  <si>
    <t>NP2 Pipes (S/S Pipes) 200 mm dia</t>
  </si>
  <si>
    <t>Sand (For Concrete)</t>
  </si>
  <si>
    <t>Sand (For Filling)</t>
  </si>
  <si>
    <t>Habitaion:</t>
  </si>
  <si>
    <t>Labour Charges</t>
  </si>
  <si>
    <t>Needle vibrator 60mm</t>
  </si>
  <si>
    <t>CC Depth</t>
  </si>
  <si>
    <t>CC Width</t>
  </si>
  <si>
    <t>shoulders</t>
  </si>
  <si>
    <t>m</t>
  </si>
  <si>
    <t>Plasticizer 0.5 per cent by weight of cement</t>
  </si>
  <si>
    <t>litre</t>
  </si>
  <si>
    <t>Supply and fixing of Brick pedastal Name Board of size 0.75m X 0.90m X 0.23m size including painting and required lettering as per standard specifications</t>
  </si>
  <si>
    <t>Add Lead</t>
  </si>
  <si>
    <t>-</t>
  </si>
  <si>
    <t xml:space="preserve">Lakhs  </t>
  </si>
  <si>
    <t xml:space="preserve">(Rupees </t>
  </si>
  <si>
    <t xml:space="preserve">Dated </t>
  </si>
  <si>
    <t xml:space="preserve">by The  Dist. Collector, Jogulamba Gadwal vide proc.No.   </t>
  </si>
  <si>
    <t xml:space="preserve">……………………. Lakhs only ) </t>
  </si>
  <si>
    <t>Name of AEE/AE</t>
  </si>
  <si>
    <t>labour component</t>
  </si>
  <si>
    <t>Manufacture , supply and delivery of Unplasticised PVCs pipes for portable water supplies confirming to IS 4985/2000 (3rd revision) with bell ends (socket) as per specification in light grey / natural Ivory gray / any other color (except white) inclusive of transportation to to sub divisional stores anywhere in TG excluding Taxes</t>
  </si>
  <si>
    <t>Dia in mm</t>
  </si>
  <si>
    <t>180 mm 6 kg/sqcm</t>
  </si>
  <si>
    <t>Rate for Rmt</t>
  </si>
  <si>
    <t>each</t>
  </si>
  <si>
    <r>
      <t xml:space="preserve">Construction of brick pedastal of size 750mmx900mmx230mm above groundlevel including cost and conveyance of all materials and labour charges for bric wok plastering painting and letter writing etc complete for </t>
    </r>
    <r>
      <rPr>
        <b/>
        <sz val="10"/>
        <rFont val="Maiandra GD"/>
        <family val="2"/>
      </rPr>
      <t>Site Information Board</t>
    </r>
  </si>
  <si>
    <t xml:space="preserve">NP2 Pipes (S/S) 200 mm Dia/PVC </t>
  </si>
  <si>
    <t>vide DR.No_______/2018-19</t>
  </si>
  <si>
    <t xml:space="preserve">D5/EGS/153/18-19., </t>
  </si>
  <si>
    <t>19.09.2018</t>
  </si>
  <si>
    <t>Construction of Internal CC Roads with out Drains in SC/ST localit's sanctioned under GP grant.</t>
  </si>
  <si>
    <t>Five lakhs only</t>
  </si>
  <si>
    <t>)</t>
  </si>
  <si>
    <t>Rm</t>
  </si>
  <si>
    <t>/Rm</t>
  </si>
  <si>
    <t>Grove cutting</t>
  </si>
  <si>
    <t>GST 28% on Cement  18% on Steel</t>
  </si>
  <si>
    <t>This is to Cerify that the above leads are correct and nearest to the best of my knowledge and Stone qurry reuires blasting</t>
  </si>
  <si>
    <t>Engaging Unskilled Labour for earth work excavation in Ordinary Soils AT SITE  with initial lead &amp; initial lift and breaking clods and sectioning for levelling</t>
  </si>
  <si>
    <t>Sand for Concrete</t>
  </si>
  <si>
    <t>Certified  that the material  are sufficicentaly available at the quarry</t>
  </si>
  <si>
    <t>Certified that the HBG material are obtained by Blasting</t>
  </si>
  <si>
    <t xml:space="preserve">Work Name : </t>
  </si>
  <si>
    <t>Activity to match total estimation cost</t>
  </si>
  <si>
    <t>Activity</t>
  </si>
  <si>
    <t>Material</t>
  </si>
  <si>
    <t>CC Road Core Cutting Charges_16410_D</t>
  </si>
  <si>
    <t>CW12.QC @0.5%_11591_D</t>
  </si>
  <si>
    <t>CW15.LS amount for unforcen items._11594_D</t>
  </si>
  <si>
    <t>Amount (in Rs.)</t>
  </si>
  <si>
    <t>PCC M20 Grade Concrete</t>
  </si>
  <si>
    <t>CC10.Collection &amp; Supply of gravel to obt_9404_D</t>
  </si>
  <si>
    <t xml:space="preserve">General Information </t>
  </si>
  <si>
    <t>Unit Price</t>
  </si>
  <si>
    <t>Total Work Cost :</t>
  </si>
  <si>
    <t>Total Material Cost :</t>
  </si>
  <si>
    <t xml:space="preserve">CC01.Engaging Unskilled Labour for earth work excavation in Ordinary Soils AT SITE with initial lead &amp; initial lift and breaking clods and sectioning for formation of embankment - for roads (RSSR)_16682_D </t>
  </si>
  <si>
    <t>Concrete groove cutting by Machine as directed</t>
  </si>
  <si>
    <t>Estimate Cost (Rs. in Lakhs)</t>
  </si>
  <si>
    <t>Input Data Sheet</t>
  </si>
  <si>
    <t>Road Name :</t>
  </si>
  <si>
    <t>Total Distance Covered (in K.M)</t>
  </si>
  <si>
    <t>End Status :</t>
  </si>
  <si>
    <t>Start Status :</t>
  </si>
  <si>
    <t>Total Earth Work/C.C(cum)</t>
  </si>
  <si>
    <t>No. of villagers will be benefited</t>
  </si>
  <si>
    <t>:</t>
  </si>
  <si>
    <t>Avarage No. of Labours required per day</t>
  </si>
  <si>
    <t>Required Information</t>
  </si>
  <si>
    <t>Earthen Road</t>
  </si>
  <si>
    <t>Road Start Staus or Pre Status (Bitumen Top / Cement Concrete / Cross Drainage / Earthen Road / Existing / Gravel Road / Kankar Road / Kharanja (Brick/Stone) / Metal First Coat / Metal Second Coat/ No Road / Not Exist / Sand Moram / Tiles / Village Drain / WBM)</t>
  </si>
  <si>
    <t xml:space="preserve">Length(Km) </t>
  </si>
  <si>
    <t>Expected Mandays (in Thousands)</t>
  </si>
  <si>
    <t>Estimated Person days (in Thousands)</t>
  </si>
  <si>
    <t>Unskilled Labour (in lakhs)</t>
  </si>
  <si>
    <t>Material (NREGA) (in lakhs)</t>
  </si>
  <si>
    <t>Total (in lakhs) (Unskilled+Material)</t>
  </si>
  <si>
    <t>CC09.Engaging Unskilled Labour for filling foundation with sand but excluding cost &amp; conveyance of Sand (RSSR)_16690_D</t>
  </si>
  <si>
    <t xml:space="preserve">CC68.Engaging Unskilled Labour for for spreading the collected Gravel and sectioning for Blindage, Shoulders (RSSR)_19039_D </t>
  </si>
  <si>
    <t xml:space="preserve">Local </t>
  </si>
  <si>
    <t>Name Board [Earth work excavation,9 Inch t_15800_D</t>
  </si>
  <si>
    <t>Crushed stone sand/Rock sand 4.75mm to 2.36 mm as per IS 383 (1970)</t>
  </si>
  <si>
    <r>
      <t xml:space="preserve">Construction of  un-reinforced,  plain cement concrete pavement, thickness as per design, over a prepared sub base, with 43 grade cement or any other type as per Clause 1501.2.2 </t>
    </r>
    <r>
      <rPr>
        <b/>
        <sz val="10"/>
        <rFont val="Cambria"/>
        <family val="1"/>
      </rPr>
      <t>M20</t>
    </r>
    <r>
      <rPr>
        <sz val="10"/>
        <rFont val="Cambria"/>
        <family val="1"/>
      </rPr>
      <t xml:space="preserve"> (Grade), coarse and fine aggregates (using with 50% Natural Sand + 50% Rock Sand) conforming to IS : 383, maximum in a concrete mixer of not less than 0.2 cum capacity and appropeiate weigh batcher using approved mix design, laid in approved fixed side formwork (steel channel, laying and fixing of 125 mictron thick polythene film, wedges, steel plates including levelling the formwork as per drawing), spreading the concrete with sholvels, rakes, compacted using  plate vibrators and finished in continuous operation including provision of  construction joints,  admixtures as approved, curing of concrete slabs for 14- days, curing compound (where specified) and water finishing to lines and grade as per drawing  and Technical Specification Clause 1501 MORD  but excluding VAT. Technical Specification Clause 1501 MORD but excluding overhead charges &amp; Contractors profit and VAT.</t>
    </r>
  </si>
  <si>
    <t>Construction of  plain cement concrete pavement, thickness as per design, over a prepared sub base, with 43 grade cement or any other type as per clause 1501.22 M20(Grade), coarse and fine agregates (using with 50% Natural Sand + 50% Rock Sand) conforming to IS:383 maximum size of coarse agregate not exceeding 25mm, mixed in a concrete mixer of not less than 0.2cum capacity and using approved mix design, laid in approved fixed side form work (steel channel, laying and fixing of 125 micron thick polythene film, wedges, steel plates including levelling the form work as per drawing), spreading the concrete with shovels, rakes, compacted using plate vibrators and finished in continous operation including provision of contraction and expansion, construction joints using Mastic pad/ primer, construction joint, admixtures as approved, curing of concrete slabs for 14 days,   and water finishing to lines and grade as  per drawing and technical specification clause 1501.22 including seignorage charges.(without dowel bars)</t>
  </si>
  <si>
    <t>Lead Chart 2023-24</t>
  </si>
  <si>
    <t>SS rate for 2023-24</t>
  </si>
  <si>
    <t>vide EGS SDR .No_______/2024-25</t>
  </si>
  <si>
    <t xml:space="preserve">                           2024</t>
  </si>
  <si>
    <t>Nizamabad</t>
  </si>
  <si>
    <t xml:space="preserve"> Groove Cutting of 2-4 mm for 1/3rd depth of concrete slab using concrete groove
cutting machine with diamond studded saw within 24 hours of casting of CC
pavement (CC Pavement 100mm to 200mm thick)</t>
  </si>
  <si>
    <t>Building SSR Sl.No 279 P.No.35</t>
  </si>
  <si>
    <t>Removing of Unserviceable matter on road surface</t>
  </si>
  <si>
    <t>Collection &amp; Supply of good gravel   including cost,conveyance of all material and labour charges and stacking to Departmental guage for pre-measurements for Base</t>
  </si>
  <si>
    <t>Engaging Unskilled Labour for spreading of collected gravel uniformely irrespective of thickness in layers including watering and taming(RSSR GO.RT.No.119 Dt:29.04.2022(Sl.No.18))- For Base preparation</t>
  </si>
  <si>
    <t>Engaging Unskilled Labour for spreading of collected gravel uniformely irrespective of thickness in layers including watering and taming(RSSR GO.RT.No.119 Dt:29.04.2022(Sl.No.18))-For Shoulders</t>
  </si>
  <si>
    <t>Collection &amp; Supply of good gravel   including cost,conveyance of all material and labour charges and stacking to Departmental guage for pre-measurements for Shoulders</t>
  </si>
  <si>
    <t>Engaging Unskilled Labour for Earth work in surface excavation not exceeding 30 cm in depth but exceeding 1.5 meter in width as well as 10 sqm on plan including getting out and disposal of excavated earth as directed by Engineer-in-charge for land leveling and land development (disposed earth to be neatly dressed and leveled) with initial lead of 10 mts and initial lift of 1.5 mts - for roads  (RSSR GO.RT.No.119 Dt:29.04.2022(Sl.No.11(i))</t>
  </si>
  <si>
    <t>Rate as per Current RSSR for formation of road(RSSR GO.RT.No.119 Dt:29.04.2022(Sl.No.11(i))</t>
  </si>
  <si>
    <t>CC07.Cost and conveyance of gravel for filli_9402_D</t>
  </si>
  <si>
    <t>The following provisions have been made in the estimate</t>
  </si>
  <si>
    <t>MGNREGS-TG</t>
  </si>
  <si>
    <t>CC Road 24-25</t>
  </si>
  <si>
    <t>convence charges(duly deducting initial 1KM Lead)</t>
  </si>
  <si>
    <t>2.36 mm Below Metal</t>
  </si>
  <si>
    <t>Unit = 1cum</t>
  </si>
  <si>
    <t>A. MATERIALS:</t>
  </si>
  <si>
    <t xml:space="preserve">Coarse aggregate 40 mm </t>
  </si>
  <si>
    <t>Sand of Concrete</t>
  </si>
  <si>
    <t>Manufactured sand</t>
  </si>
  <si>
    <t xml:space="preserve">Water for Curing </t>
  </si>
  <si>
    <t>Concrete Mixer 10 / 7 cft (0.2 / 0.8 cum) capacity (600/400) Deisel.</t>
  </si>
  <si>
    <t>C. LABOUR:</t>
  </si>
  <si>
    <r>
      <t>Mason 1</t>
    </r>
    <r>
      <rPr>
        <vertAlign val="superscript"/>
        <sz val="10.5"/>
        <color theme="1"/>
        <rFont val="Arial"/>
        <family val="2"/>
      </rPr>
      <t>st</t>
    </r>
    <r>
      <rPr>
        <sz val="10.5"/>
        <color theme="1"/>
        <rFont val="Arial"/>
        <family val="2"/>
      </rPr>
      <t xml:space="preserve"> class</t>
    </r>
  </si>
  <si>
    <t>Mazdoor (unskilled)</t>
  </si>
  <si>
    <t xml:space="preserve">Add Mucipal Limits </t>
  </si>
  <si>
    <t>Water Charges 1%</t>
  </si>
  <si>
    <t>Add 13.615 % overhead charges, Contractor profit</t>
  </si>
  <si>
    <t xml:space="preserve">Add Seign Charges of Metal </t>
  </si>
  <si>
    <t xml:space="preserve">Add Seign Charges of Sand  </t>
  </si>
  <si>
    <t xml:space="preserve">Rate per 1 cum </t>
  </si>
  <si>
    <t>kg</t>
  </si>
  <si>
    <t>Kl</t>
  </si>
  <si>
    <t>hour</t>
  </si>
  <si>
    <t>Rock sand</t>
  </si>
  <si>
    <t xml:space="preserve"> HB stone  of 5 mm -2.36mm ( Free from dust )</t>
  </si>
  <si>
    <t>Plain Cement concrete (M 15) Nominal Mix 1:2.5:5  using 40, 20, 10mm metal m/c including cost and conveyance all materials and labour charges Complete for finished item of work.</t>
  </si>
  <si>
    <t>using 20mm metal using concrete mixer</t>
  </si>
  <si>
    <t>Unit : 1cum</t>
  </si>
  <si>
    <t xml:space="preserve">Coarse aggregate 40mm </t>
  </si>
  <si>
    <t xml:space="preserve">Coarse aggregate 20mm </t>
  </si>
  <si>
    <t xml:space="preserve">Coarse aggregate 10mm </t>
  </si>
  <si>
    <t>Fine aggregate (Sand)</t>
  </si>
  <si>
    <t>Water (including for curing)</t>
  </si>
  <si>
    <t>B. MACHINERY</t>
  </si>
  <si>
    <t>Concrete Mixer 10 / 7 cft (0.2 / 0.8 cum) capacity</t>
  </si>
  <si>
    <t>form work @10% on cost of material, labour and machinery charges</t>
  </si>
  <si>
    <t>Kg</t>
  </si>
  <si>
    <t>kl</t>
  </si>
  <si>
    <t>Collection and Supply of  Well graded HB stone  of 5 mm -2.36mm ( Free from dust )  and HBG Stone Chips 2.36mm and below for Sub-Base Layer</t>
  </si>
  <si>
    <t>X</t>
  </si>
  <si>
    <t>Unit = 1 cum</t>
  </si>
  <si>
    <t>HB stone  of 5 mm -2.36mm ( Free from dust ) @ 66 per cent</t>
  </si>
  <si>
    <t xml:space="preserve">HBG Stone Chips 2.36mm and below @ 34 per cent </t>
  </si>
  <si>
    <t>Cost per 1 Cum</t>
  </si>
  <si>
    <t>Plastering with CM (1:4), 12 mm thick  including cost and conveyance all materials and labour charges Complete for finished item of work.</t>
  </si>
  <si>
    <t>Unit = 10 sqm</t>
  </si>
  <si>
    <t>Cement Mortar (1:4)</t>
  </si>
  <si>
    <t>B. LABOUR:</t>
  </si>
  <si>
    <t>BASIC COST per 10 sqm</t>
  </si>
  <si>
    <t>FOR DRAIN</t>
  </si>
  <si>
    <t>FOR ROAD</t>
  </si>
  <si>
    <t>BED FOR THE DRAIN</t>
  </si>
  <si>
    <t>side walls of drain</t>
  </si>
  <si>
    <t>for chips</t>
  </si>
  <si>
    <t>Construction of  CC Road &amp; Drains in Ansanpally(V) of  Indalwai Mandal</t>
  </si>
  <si>
    <t xml:space="preserve">by The  Dist. Collector, Nizamabad vide proc.No.   </t>
  </si>
  <si>
    <t xml:space="preserve">A2/EGS/158/2024  </t>
  </si>
  <si>
    <t xml:space="preserve"> 18.12.2024</t>
  </si>
  <si>
    <t>Mandal Engineering  Officer</t>
  </si>
  <si>
    <t>PRSD Dichpally</t>
  </si>
  <si>
    <t>PR MPP Indalwai</t>
  </si>
  <si>
    <t>M.Ganga Kiran</t>
  </si>
  <si>
    <t>Indalwai</t>
  </si>
  <si>
    <t>Ansanpally</t>
  </si>
  <si>
    <t>Kaligote</t>
  </si>
  <si>
    <t>Koratapally</t>
  </si>
  <si>
    <t xml:space="preserve"> DETAILED ESTIMATE</t>
  </si>
  <si>
    <t>MGNREGS-2024-25</t>
  </si>
  <si>
    <t>Estimation Cost</t>
  </si>
  <si>
    <t>PR Div.Nizamabad</t>
  </si>
  <si>
    <t>Constr of CC road &amp; drain for Comm</t>
  </si>
  <si>
    <t>Plain Cement concrete (1:5:10) using 40 mm HBG Metal metal with hand mixing including cost and conveyance all materials and labour charges Complete for finished item of work.</t>
  </si>
  <si>
    <t xml:space="preserve">by The  Dist. Collector, Nizamabad l vide proc.No.   </t>
  </si>
  <si>
    <t>CC Road and Drain Data SSR 2024-25</t>
  </si>
  <si>
    <t>Cement Mortar (1 : 4)</t>
  </si>
  <si>
    <t>kg.</t>
  </si>
  <si>
    <t>Sand (including 5% wastage)</t>
  </si>
  <si>
    <t>Man mazdoor for mixing mortar</t>
  </si>
  <si>
    <t>10sqm</t>
  </si>
  <si>
    <t>Mandal Engineering Officer</t>
  </si>
  <si>
    <t>Cement 18.12.2024</t>
  </si>
  <si>
    <t>HYSD Steel Fe 415 18.12.24</t>
  </si>
  <si>
    <t xml:space="preserve">          The Estimate is prepared with RSSR and CSSR 2024-25 and submitted for according Technical Sanction</t>
  </si>
  <si>
    <t>Certified that the Unavailability of Rock sand nearby,total river sand is proposed</t>
  </si>
  <si>
    <t>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</si>
</sst>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64" formatCode="_(* #,##0.00_);_(* \(#,##0.00\);_(* &quot;-&quot;??_);_(@_)"/>
    <numFmt numFmtId="165" formatCode="_-* #,##0_-;\-* #,##0_-;_-* &quot;-&quot;_-;_-@_-"/>
    <numFmt numFmtId="166" formatCode="0.0"/>
    <numFmt numFmtId="167" formatCode="0.000"/>
    <numFmt numFmtId="168" formatCode="mm/dd/yy"/>
    <numFmt numFmtId="169" formatCode="0.00;[Red]0.00"/>
    <numFmt numFmtId="170" formatCode="0;[Red]0"/>
    <numFmt numFmtId="171" formatCode="&quot;₹&quot;\ #,##0.00"/>
    <numFmt numFmtId="172" formatCode="&quot;1x&quot;#,##0"/>
    <numFmt numFmtId="173" formatCode="0.00000"/>
    <numFmt numFmtId="174" formatCode="0.00000;[Red]0.00000"/>
    <numFmt numFmtId="175" formatCode="0.000;[Red]0.000"/>
    <numFmt numFmtId="176" formatCode="0.0000"/>
  </numFmts>
  <fonts count="95">
    <font>
      <sz val="10"/>
      <name val="Times New Roman"/>
    </font>
    <font>
      <sz val="10"/>
      <name val="Times New Roman"/>
      <family val="1"/>
    </font>
    <font>
      <sz val="10"/>
      <name val="Arial"/>
      <family val="2"/>
    </font>
    <font>
      <sz val="10"/>
      <name val="Arial"/>
      <family val="2"/>
    </font>
    <font>
      <b/>
      <sz val="12"/>
      <name val="Arial"/>
      <family val="2"/>
    </font>
    <font>
      <b/>
      <sz val="10"/>
      <name val="Arial"/>
      <family val="2"/>
    </font>
    <font>
      <sz val="10"/>
      <color indexed="8"/>
      <name val="Arial"/>
      <family val="2"/>
    </font>
    <font>
      <sz val="10"/>
      <name val="MS Serif"/>
      <family val="1"/>
    </font>
    <font>
      <sz val="10"/>
      <color indexed="16"/>
      <name val="MS Serif"/>
      <family val="1"/>
    </font>
    <font>
      <sz val="8"/>
      <name val="Arial"/>
      <family val="2"/>
    </font>
    <font>
      <sz val="8"/>
      <name val="Helv"/>
    </font>
    <font>
      <b/>
      <sz val="8"/>
      <color indexed="8"/>
      <name val="Helv"/>
    </font>
    <font>
      <b/>
      <sz val="10"/>
      <name val="Times New Roman"/>
      <family val="1"/>
    </font>
    <font>
      <sz val="7"/>
      <name val="Small Fonts"/>
      <family val="2"/>
    </font>
    <font>
      <b/>
      <sz val="12"/>
      <name val="MS Sans Serif"/>
      <family val="2"/>
    </font>
    <font>
      <sz val="12"/>
      <name val="MS Sans Serif"/>
      <family val="2"/>
    </font>
    <font>
      <sz val="10"/>
      <name val="Times New Roman"/>
      <family val="1"/>
    </font>
    <font>
      <sz val="10"/>
      <color indexed="10"/>
      <name val="Arial"/>
      <family val="2"/>
    </font>
    <font>
      <sz val="10"/>
      <name val="Times New Roman"/>
      <family val="1"/>
    </font>
    <font>
      <sz val="8"/>
      <name val="Times New Roman"/>
      <family val="1"/>
    </font>
    <font>
      <u/>
      <sz val="16"/>
      <name val="Verdana"/>
      <family val="2"/>
    </font>
    <font>
      <b/>
      <sz val="9"/>
      <name val="Verdana"/>
      <family val="2"/>
    </font>
    <font>
      <u/>
      <sz val="12"/>
      <name val="Verdana"/>
      <family val="2"/>
    </font>
    <font>
      <sz val="12"/>
      <name val="Arial"/>
      <family val="2"/>
    </font>
    <font>
      <sz val="10"/>
      <name val="Helv"/>
      <charset val="204"/>
    </font>
    <font>
      <sz val="10"/>
      <name val="Cambria"/>
      <family val="1"/>
    </font>
    <font>
      <sz val="10"/>
      <name val="Bookman Old Style"/>
      <family val="1"/>
    </font>
    <font>
      <sz val="14"/>
      <name val="Bookman Old Style"/>
      <family val="1"/>
    </font>
    <font>
      <b/>
      <sz val="10"/>
      <name val="Bookman Old Style"/>
      <family val="1"/>
    </font>
    <font>
      <sz val="20"/>
      <name val="Bookman Old Style"/>
      <family val="1"/>
    </font>
    <font>
      <b/>
      <sz val="20"/>
      <name val="Bookman Old Style"/>
      <family val="1"/>
    </font>
    <font>
      <sz val="12"/>
      <name val="Bookman Old Style"/>
      <family val="1"/>
    </font>
    <font>
      <b/>
      <sz val="12"/>
      <name val="Bookman Old Style"/>
      <family val="1"/>
    </font>
    <font>
      <sz val="11"/>
      <name val="Bookman Old Style"/>
      <family val="1"/>
    </font>
    <font>
      <b/>
      <sz val="11"/>
      <name val="Bookman Old Style"/>
      <family val="1"/>
    </font>
    <font>
      <sz val="8"/>
      <name val="Times New Roman"/>
      <family val="1"/>
    </font>
    <font>
      <b/>
      <sz val="10"/>
      <name val="Cambria"/>
      <family val="1"/>
    </font>
    <font>
      <sz val="10"/>
      <name val="Tahoma"/>
      <family val="2"/>
    </font>
    <font>
      <u/>
      <sz val="10"/>
      <name val="Cambria"/>
      <family val="1"/>
    </font>
    <font>
      <sz val="10"/>
      <color indexed="8"/>
      <name val="Cambria"/>
      <family val="1"/>
    </font>
    <font>
      <sz val="8"/>
      <color indexed="8"/>
      <name val="Cambria"/>
      <family val="1"/>
    </font>
    <font>
      <sz val="10"/>
      <color indexed="12"/>
      <name val="Cambria"/>
      <family val="1"/>
    </font>
    <font>
      <b/>
      <sz val="10"/>
      <color indexed="12"/>
      <name val="Cambria"/>
      <family val="1"/>
    </font>
    <font>
      <sz val="11"/>
      <name val="Arial"/>
      <family val="2"/>
    </font>
    <font>
      <sz val="11"/>
      <color indexed="8"/>
      <name val="Arial"/>
      <family val="2"/>
    </font>
    <font>
      <b/>
      <sz val="10"/>
      <color indexed="8"/>
      <name val="Arial"/>
      <family val="2"/>
    </font>
    <font>
      <b/>
      <sz val="11"/>
      <color indexed="8"/>
      <name val="Arial"/>
      <family val="2"/>
    </font>
    <font>
      <b/>
      <sz val="11"/>
      <name val="Arial"/>
      <family val="2"/>
    </font>
    <font>
      <b/>
      <u/>
      <sz val="11"/>
      <name val="Arial"/>
      <family val="2"/>
    </font>
    <font>
      <sz val="9"/>
      <name val="Arial"/>
      <family val="2"/>
    </font>
    <font>
      <b/>
      <u/>
      <sz val="10"/>
      <name val="Arial"/>
      <family val="2"/>
    </font>
    <font>
      <sz val="10"/>
      <name val="Trebuchet MS"/>
      <family val="2"/>
    </font>
    <font>
      <b/>
      <i/>
      <sz val="10"/>
      <name val="Arial"/>
      <family val="2"/>
    </font>
    <font>
      <sz val="10"/>
      <name val="Maiandra GD"/>
      <family val="2"/>
    </font>
    <font>
      <b/>
      <sz val="10"/>
      <name val="Maiandra GD"/>
      <family val="2"/>
    </font>
    <font>
      <sz val="11"/>
      <name val="Trebuchet MS"/>
      <family val="2"/>
    </font>
    <font>
      <sz val="10"/>
      <name val="Cambria"/>
      <family val="1"/>
      <scheme val="major"/>
    </font>
    <font>
      <b/>
      <sz val="11"/>
      <name val="Cambria"/>
      <family val="1"/>
      <scheme val="major"/>
    </font>
    <font>
      <b/>
      <i/>
      <sz val="8"/>
      <name val="Cambria"/>
      <family val="1"/>
      <scheme val="major"/>
    </font>
    <font>
      <sz val="11"/>
      <name val="Cambria"/>
      <family val="1"/>
      <scheme val="major"/>
    </font>
    <font>
      <b/>
      <sz val="11"/>
      <color indexed="12"/>
      <name val="Cambria"/>
      <family val="1"/>
      <scheme val="major"/>
    </font>
    <font>
      <b/>
      <i/>
      <sz val="11"/>
      <name val="Cambria"/>
      <family val="1"/>
      <scheme val="major"/>
    </font>
    <font>
      <b/>
      <sz val="11"/>
      <color indexed="10"/>
      <name val="Cambria"/>
      <family val="1"/>
      <scheme val="major"/>
    </font>
    <font>
      <b/>
      <sz val="10"/>
      <name val="Cambria"/>
      <family val="1"/>
      <scheme val="major"/>
    </font>
    <font>
      <b/>
      <i/>
      <sz val="10"/>
      <name val="Cambria"/>
      <family val="1"/>
      <scheme val="major"/>
    </font>
    <font>
      <sz val="8"/>
      <name val="Cambria"/>
      <family val="1"/>
      <scheme val="major"/>
    </font>
    <font>
      <b/>
      <sz val="8"/>
      <name val="Cambria"/>
      <family val="1"/>
      <scheme val="major"/>
    </font>
    <font>
      <sz val="10"/>
      <color rgb="FFFF0000"/>
      <name val="Cambria"/>
      <family val="1"/>
      <scheme val="major"/>
    </font>
    <font>
      <b/>
      <sz val="10"/>
      <color rgb="FFFF0000"/>
      <name val="Cambria"/>
      <family val="1"/>
      <scheme val="major"/>
    </font>
    <font>
      <sz val="10"/>
      <color rgb="FFFF0000"/>
      <name val="Arial"/>
      <family val="2"/>
    </font>
    <font>
      <b/>
      <u/>
      <sz val="12"/>
      <name val="Cambria"/>
      <family val="1"/>
      <scheme val="major"/>
    </font>
    <font>
      <b/>
      <sz val="12"/>
      <name val="Cambria"/>
      <family val="1"/>
      <scheme val="major"/>
    </font>
    <font>
      <b/>
      <sz val="10"/>
      <color indexed="8"/>
      <name val="Cambria"/>
      <family val="1"/>
      <scheme val="major"/>
    </font>
    <font>
      <sz val="10"/>
      <color indexed="8"/>
      <name val="Cambria"/>
      <family val="1"/>
      <scheme val="major"/>
    </font>
    <font>
      <b/>
      <u/>
      <sz val="10"/>
      <name val="Cambria"/>
      <family val="1"/>
      <scheme val="major"/>
    </font>
    <font>
      <b/>
      <sz val="11"/>
      <color theme="0"/>
      <name val="Cambria"/>
      <family val="1"/>
      <scheme val="major"/>
    </font>
    <font>
      <sz val="10"/>
      <color theme="0"/>
      <name val="Trebuchet MS"/>
      <family val="2"/>
    </font>
    <font>
      <sz val="10"/>
      <color theme="0"/>
      <name val="Cambria"/>
      <family val="1"/>
      <scheme val="major"/>
    </font>
    <font>
      <sz val="11"/>
      <color theme="0"/>
      <name val="Cambria"/>
      <family val="1"/>
      <scheme val="major"/>
    </font>
    <font>
      <b/>
      <u/>
      <sz val="14"/>
      <name val="Cambria"/>
      <family val="1"/>
      <scheme val="major"/>
    </font>
    <font>
      <b/>
      <u/>
      <sz val="11"/>
      <name val="Cambria"/>
      <family val="1"/>
      <scheme val="major"/>
    </font>
    <font>
      <u/>
      <sz val="11"/>
      <name val="Cambria"/>
      <family val="1"/>
      <scheme val="major"/>
    </font>
    <font>
      <b/>
      <sz val="13"/>
      <color rgb="FFFF0000"/>
      <name val="Bookman Old Style"/>
      <family val="1"/>
    </font>
    <font>
      <b/>
      <sz val="14"/>
      <name val="Cambria"/>
      <family val="1"/>
      <scheme val="major"/>
    </font>
    <font>
      <b/>
      <sz val="10"/>
      <color rgb="FFFF0000"/>
      <name val="Arial"/>
      <family val="2"/>
    </font>
    <font>
      <b/>
      <sz val="8"/>
      <color indexed="8"/>
      <name val="Cambria"/>
      <family val="1"/>
    </font>
    <font>
      <b/>
      <sz val="11"/>
      <color rgb="FFFF0000"/>
      <name val="Cambria"/>
      <family val="1"/>
      <scheme val="major"/>
    </font>
    <font>
      <sz val="11"/>
      <color rgb="FFFF0000"/>
      <name val="Arial"/>
      <family val="2"/>
    </font>
    <font>
      <b/>
      <sz val="8"/>
      <color rgb="FFFF0000"/>
      <name val="Cambria"/>
      <family val="1"/>
      <scheme val="major"/>
    </font>
    <font>
      <sz val="11"/>
      <name val="Calibri"/>
      <scheme val="minor"/>
    </font>
    <font>
      <b/>
      <sz val="10.5"/>
      <color theme="1"/>
      <name val="Arial"/>
      <family val="2"/>
    </font>
    <font>
      <sz val="10.5"/>
      <color theme="1"/>
      <name val="Arial"/>
      <family val="2"/>
    </font>
    <font>
      <vertAlign val="superscript"/>
      <sz val="10.5"/>
      <color theme="1"/>
      <name val="Arial"/>
      <family val="2"/>
    </font>
    <font>
      <sz val="11"/>
      <name val="Calibri"/>
      <family val="2"/>
      <scheme val="minor"/>
    </font>
    <font>
      <b/>
      <sz val="11"/>
      <name val="Calibri"/>
      <family val="2"/>
      <scheme val="minor"/>
    </font>
  </fonts>
  <fills count="17">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9"/>
        <bgColor indexed="9"/>
      </patternFill>
    </fill>
    <fill>
      <patternFill patternType="solid">
        <fgColor indexed="13"/>
        <bgColor indexed="64"/>
      </patternFill>
    </fill>
    <fill>
      <patternFill patternType="solid">
        <fgColor indexed="17"/>
        <bgColor indexed="64"/>
      </patternFill>
    </fill>
    <fill>
      <patternFill patternType="solid">
        <fgColor indexed="43"/>
        <bgColor indexed="64"/>
      </patternFill>
    </fill>
    <fill>
      <patternFill patternType="solid">
        <fgColor indexed="42"/>
        <bgColor indexed="64"/>
      </patternFill>
    </fill>
    <fill>
      <patternFill patternType="solid">
        <fgColor indexed="46"/>
        <bgColor indexed="64"/>
      </patternFill>
    </fill>
    <fill>
      <patternFill patternType="solid">
        <fgColor indexed="41"/>
        <bgColor indexed="64"/>
      </patternFill>
    </fill>
    <fill>
      <patternFill patternType="solid">
        <fgColor indexed="47"/>
        <bgColor indexed="64"/>
      </patternFill>
    </fill>
    <fill>
      <patternFill patternType="solid">
        <fgColor rgb="FFFFFF00"/>
        <bgColor indexed="64"/>
      </patternFill>
    </fill>
    <fill>
      <patternFill patternType="solid">
        <fgColor theme="0"/>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0" tint="-0.14999847407452621"/>
        <bgColor indexed="64"/>
      </patternFill>
    </fill>
  </fills>
  <borders count="34">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hair">
        <color auto="1"/>
      </left>
      <right/>
      <top style="hair">
        <color auto="1"/>
      </top>
      <bottom style="hair">
        <color auto="1"/>
      </bottom>
      <diagonal/>
    </border>
    <border>
      <left style="thin">
        <color theme="1" tint="0.499984740745262"/>
      </left>
      <right/>
      <top style="thin">
        <color theme="1" tint="0.499984740745262"/>
      </top>
      <bottom style="thin">
        <color theme="1" tint="0.499984740745262"/>
      </bottom>
      <diagonal/>
    </border>
  </borders>
  <cellStyleXfs count="58">
    <xf numFmtId="0" fontId="0" fillId="0" borderId="0"/>
    <xf numFmtId="0" fontId="6" fillId="0" borderId="0" applyFill="0" applyBorder="0" applyAlignment="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0" fontId="7" fillId="0" borderId="0" applyNumberFormat="0" applyAlignment="0">
      <alignment horizontal="left"/>
    </xf>
    <xf numFmtId="0" fontId="8" fillId="0" borderId="0" applyNumberFormat="0" applyAlignment="0">
      <alignment horizontal="left"/>
    </xf>
    <xf numFmtId="2" fontId="2" fillId="0" borderId="0" applyFont="0" applyFill="0" applyBorder="0" applyAlignment="0" applyProtection="0"/>
    <xf numFmtId="1" fontId="2" fillId="0" borderId="0"/>
    <xf numFmtId="38" fontId="9" fillId="2" borderId="0" applyNumberFormat="0" applyBorder="0" applyAlignment="0" applyProtection="0"/>
    <xf numFmtId="0" fontId="4" fillId="0" borderId="1" applyNumberFormat="0" applyAlignment="0" applyProtection="0">
      <alignment horizontal="left" vertical="center"/>
    </xf>
    <xf numFmtId="0" fontId="4" fillId="0" borderId="2">
      <alignment horizontal="left" vertical="center"/>
    </xf>
    <xf numFmtId="10" fontId="9" fillId="3" borderId="3" applyNumberFormat="0" applyBorder="0" applyAlignment="0" applyProtection="0"/>
    <xf numFmtId="0" fontId="20" fillId="0" borderId="3">
      <alignment horizontal="center" vertical="center" wrapText="1"/>
    </xf>
    <xf numFmtId="166" fontId="12" fillId="0" borderId="4">
      <alignment horizontal="right"/>
    </xf>
    <xf numFmtId="0" fontId="21" fillId="0" borderId="3">
      <alignment wrapText="1"/>
    </xf>
    <xf numFmtId="37" fontId="13" fillId="0" borderId="0"/>
    <xf numFmtId="0" fontId="2" fillId="0" borderId="0"/>
    <xf numFmtId="0" fontId="3" fillId="0" borderId="0"/>
    <xf numFmtId="0" fontId="2" fillId="0" borderId="0"/>
    <xf numFmtId="0" fontId="3" fillId="0" borderId="0"/>
    <xf numFmtId="0" fontId="18" fillId="0" borderId="0"/>
    <xf numFmtId="0" fontId="18" fillId="0" borderId="0"/>
    <xf numFmtId="0" fontId="16" fillId="0" borderId="0"/>
    <xf numFmtId="0" fontId="3" fillId="0" borderId="0"/>
    <xf numFmtId="0" fontId="18" fillId="0" borderId="0"/>
    <xf numFmtId="0" fontId="2" fillId="0" borderId="0"/>
    <xf numFmtId="0" fontId="1" fillId="0" borderId="0"/>
    <xf numFmtId="0" fontId="2" fillId="0" borderId="0"/>
    <xf numFmtId="0" fontId="18" fillId="0" borderId="0"/>
    <xf numFmtId="0" fontId="2" fillId="0" borderId="0"/>
    <xf numFmtId="0" fontId="3" fillId="0" borderId="0"/>
    <xf numFmtId="0" fontId="2" fillId="0" borderId="0"/>
    <xf numFmtId="0" fontId="3" fillId="0" borderId="3">
      <alignment vertical="center" wrapText="1" shrinkToFit="1"/>
    </xf>
    <xf numFmtId="0" fontId="1" fillId="0" borderId="0"/>
    <xf numFmtId="0" fontId="2" fillId="0" borderId="0"/>
    <xf numFmtId="0" fontId="23" fillId="0" borderId="0"/>
    <xf numFmtId="0" fontId="2" fillId="0" borderId="0"/>
    <xf numFmtId="0" fontId="2" fillId="0" borderId="0"/>
    <xf numFmtId="0" fontId="2" fillId="0" borderId="0"/>
    <xf numFmtId="0" fontId="1" fillId="0" borderId="0"/>
    <xf numFmtId="10" fontId="2" fillId="0" borderId="0" applyFont="0" applyFill="0" applyBorder="0" applyAlignment="0" applyProtection="0"/>
    <xf numFmtId="9" fontId="2" fillId="0" borderId="0" applyFont="0" applyFill="0" applyBorder="0" applyAlignment="0" applyProtection="0"/>
    <xf numFmtId="168" fontId="10" fillId="0" borderId="0" applyNumberFormat="0" applyFill="0" applyBorder="0" applyAlignment="0" applyProtection="0">
      <alignment horizontal="left"/>
    </xf>
    <xf numFmtId="0" fontId="14" fillId="0" borderId="3">
      <alignment horizontal="center"/>
    </xf>
    <xf numFmtId="0" fontId="24" fillId="0" borderId="0"/>
    <xf numFmtId="0" fontId="14" fillId="0" borderId="0">
      <alignment horizontal="center" vertical="center"/>
    </xf>
    <xf numFmtId="0" fontId="15" fillId="4" borderId="0" applyNumberFormat="0" applyFill="0">
      <alignment horizontal="left" vertical="center"/>
    </xf>
    <xf numFmtId="0" fontId="22" fillId="0" borderId="3">
      <alignment horizontal="center" vertical="center" wrapText="1"/>
    </xf>
    <xf numFmtId="40" fontId="11" fillId="0" borderId="0" applyBorder="0">
      <alignment horizontal="right"/>
    </xf>
    <xf numFmtId="165" fontId="2" fillId="0" borderId="0" applyFont="0" applyFill="0" applyBorder="0" applyAlignment="0" applyProtection="0"/>
    <xf numFmtId="0" fontId="2" fillId="0" borderId="0"/>
  </cellStyleXfs>
  <cellXfs count="631">
    <xf numFmtId="0" fontId="0" fillId="0" borderId="0" xfId="0"/>
    <xf numFmtId="0" fontId="17" fillId="0" borderId="0" xfId="36" applyFont="1" applyAlignment="1">
      <alignment vertical="center" wrapText="1"/>
    </xf>
    <xf numFmtId="2" fontId="17" fillId="0" borderId="0" xfId="36" applyNumberFormat="1" applyFont="1" applyAlignment="1">
      <alignment vertical="center" wrapText="1"/>
    </xf>
    <xf numFmtId="0" fontId="3" fillId="0" borderId="0" xfId="36" applyFont="1" applyAlignment="1">
      <alignment vertical="center" wrapText="1"/>
    </xf>
    <xf numFmtId="0" fontId="5" fillId="0" borderId="0" xfId="36" applyFont="1" applyAlignment="1">
      <alignment vertical="center" wrapText="1"/>
    </xf>
    <xf numFmtId="2" fontId="3" fillId="5" borderId="0" xfId="36" applyNumberFormat="1" applyFont="1" applyFill="1" applyAlignment="1">
      <alignment vertical="center" wrapText="1"/>
    </xf>
    <xf numFmtId="0" fontId="3" fillId="5" borderId="0" xfId="36" applyFont="1" applyFill="1" applyAlignment="1">
      <alignment vertical="center" wrapText="1"/>
    </xf>
    <xf numFmtId="0" fontId="3" fillId="6" borderId="0" xfId="36" applyFont="1" applyFill="1" applyAlignment="1">
      <alignment vertical="center" wrapText="1"/>
    </xf>
    <xf numFmtId="2" fontId="3" fillId="6" borderId="0" xfId="36" applyNumberFormat="1" applyFont="1" applyFill="1" applyAlignment="1">
      <alignment vertical="center" wrapText="1"/>
    </xf>
    <xf numFmtId="0" fontId="26" fillId="0" borderId="5" xfId="32" applyFont="1" applyBorder="1"/>
    <xf numFmtId="0" fontId="26" fillId="0" borderId="6" xfId="32" applyFont="1" applyBorder="1"/>
    <xf numFmtId="0" fontId="26" fillId="0" borderId="7" xfId="32" applyFont="1" applyBorder="1"/>
    <xf numFmtId="0" fontId="26" fillId="0" borderId="0" xfId="32" applyFont="1"/>
    <xf numFmtId="0" fontId="26" fillId="0" borderId="8" xfId="32" applyFont="1" applyBorder="1"/>
    <xf numFmtId="0" fontId="26" fillId="0" borderId="9" xfId="32" applyFont="1" applyBorder="1"/>
    <xf numFmtId="0" fontId="28" fillId="0" borderId="0" xfId="32" applyFont="1" applyAlignment="1">
      <alignment horizontal="center"/>
    </xf>
    <xf numFmtId="0" fontId="26" fillId="0" borderId="0" xfId="32" applyFont="1" applyAlignment="1">
      <alignment horizontal="center"/>
    </xf>
    <xf numFmtId="0" fontId="27" fillId="0" borderId="0" xfId="32" applyFont="1" applyAlignment="1">
      <alignment horizontal="center" vertical="center" wrapText="1"/>
    </xf>
    <xf numFmtId="0" fontId="31" fillId="0" borderId="8" xfId="32" applyFont="1" applyBorder="1"/>
    <xf numFmtId="0" fontId="31" fillId="0" borderId="0" xfId="32" applyFont="1"/>
    <xf numFmtId="0" fontId="31" fillId="0" borderId="0" xfId="32" applyFont="1" applyAlignment="1">
      <alignment horizontal="center" vertical="center" wrapText="1"/>
    </xf>
    <xf numFmtId="0" fontId="31" fillId="0" borderId="9" xfId="32" applyFont="1" applyBorder="1"/>
    <xf numFmtId="0" fontId="31" fillId="0" borderId="0" xfId="32" applyFont="1" applyAlignment="1">
      <alignment horizontal="right"/>
    </xf>
    <xf numFmtId="171" fontId="31" fillId="0" borderId="0" xfId="32" applyNumberFormat="1" applyFont="1" applyAlignment="1">
      <alignment horizontal="right" wrapText="1"/>
    </xf>
    <xf numFmtId="0" fontId="31" fillId="0" borderId="0" xfId="32" applyFont="1" applyAlignment="1">
      <alignment horizontal="center" wrapText="1"/>
    </xf>
    <xf numFmtId="171" fontId="32" fillId="0" borderId="0" xfId="32" applyNumberFormat="1" applyFont="1" applyAlignment="1">
      <alignment horizontal="right"/>
    </xf>
    <xf numFmtId="0" fontId="32" fillId="0" borderId="0" xfId="32" applyFont="1"/>
    <xf numFmtId="0" fontId="33" fillId="0" borderId="8" xfId="32" applyFont="1" applyBorder="1"/>
    <xf numFmtId="0" fontId="33" fillId="0" borderId="0" xfId="32" applyFont="1"/>
    <xf numFmtId="0" fontId="33" fillId="0" borderId="9" xfId="32" applyFont="1" applyBorder="1"/>
    <xf numFmtId="0" fontId="33" fillId="0" borderId="0" xfId="32" applyFont="1" applyAlignment="1">
      <alignment horizontal="right"/>
    </xf>
    <xf numFmtId="0" fontId="34" fillId="0" borderId="0" xfId="32" applyFont="1"/>
    <xf numFmtId="0" fontId="26" fillId="0" borderId="10" xfId="32" applyFont="1" applyBorder="1"/>
    <xf numFmtId="0" fontId="26" fillId="0" borderId="11" xfId="32" applyFont="1" applyBorder="1"/>
    <xf numFmtId="0" fontId="26" fillId="0" borderId="12" xfId="32" applyFont="1" applyBorder="1"/>
    <xf numFmtId="0" fontId="37" fillId="0" borderId="13" xfId="23" applyFont="1" applyBorder="1"/>
    <xf numFmtId="0" fontId="37" fillId="0" borderId="14" xfId="23" applyFont="1" applyBorder="1"/>
    <xf numFmtId="0" fontId="37" fillId="0" borderId="15" xfId="23" applyFont="1" applyBorder="1"/>
    <xf numFmtId="0" fontId="37" fillId="0" borderId="16" xfId="23" applyFont="1" applyBorder="1"/>
    <xf numFmtId="0" fontId="37" fillId="0" borderId="17" xfId="23" applyFont="1" applyBorder="1"/>
    <xf numFmtId="0" fontId="37" fillId="0" borderId="18" xfId="23" applyFont="1" applyBorder="1"/>
    <xf numFmtId="0" fontId="25" fillId="0" borderId="17" xfId="23" applyFont="1" applyBorder="1"/>
    <xf numFmtId="0" fontId="37" fillId="0" borderId="16" xfId="23" applyFont="1" applyBorder="1" applyAlignment="1">
      <alignment vertical="center" wrapText="1"/>
    </xf>
    <xf numFmtId="0" fontId="37" fillId="0" borderId="17" xfId="23" applyFont="1" applyBorder="1" applyAlignment="1">
      <alignment vertical="center"/>
    </xf>
    <xf numFmtId="0" fontId="37" fillId="0" borderId="16" xfId="23" applyFont="1" applyBorder="1" applyAlignment="1">
      <alignment vertical="center"/>
    </xf>
    <xf numFmtId="0" fontId="40" fillId="0" borderId="17" xfId="23" applyFont="1" applyBorder="1" applyAlignment="1">
      <alignment vertical="top" wrapText="1"/>
    </xf>
    <xf numFmtId="0" fontId="25" fillId="0" borderId="17" xfId="23" applyFont="1" applyBorder="1" applyAlignment="1">
      <alignment horizontal="center" vertical="center" wrapText="1"/>
    </xf>
    <xf numFmtId="2" fontId="25" fillId="0" borderId="17" xfId="23" applyNumberFormat="1" applyFont="1" applyBorder="1" applyAlignment="1">
      <alignment horizontal="center" vertical="center" wrapText="1"/>
    </xf>
    <xf numFmtId="0" fontId="39" fillId="0" borderId="17" xfId="23" applyFont="1" applyBorder="1" applyAlignment="1">
      <alignment vertical="center" wrapText="1"/>
    </xf>
    <xf numFmtId="0" fontId="25" fillId="0" borderId="17" xfId="23" applyFont="1" applyBorder="1" applyAlignment="1">
      <alignment vertical="center"/>
    </xf>
    <xf numFmtId="0" fontId="56" fillId="0" borderId="0" xfId="0" applyFont="1"/>
    <xf numFmtId="0" fontId="57" fillId="0" borderId="0" xfId="42" applyFont="1" applyAlignment="1">
      <alignment horizontal="center" vertical="center"/>
    </xf>
    <xf numFmtId="0" fontId="57" fillId="0" borderId="0" xfId="42" applyFont="1" applyAlignment="1">
      <alignment horizontal="center" vertical="top"/>
    </xf>
    <xf numFmtId="0" fontId="58" fillId="0" borderId="0" xfId="0" applyFont="1" applyAlignment="1">
      <alignment horizontal="center"/>
    </xf>
    <xf numFmtId="0" fontId="59" fillId="0" borderId="0" xfId="0" applyFont="1"/>
    <xf numFmtId="0" fontId="57" fillId="0" borderId="0" xfId="0" applyFont="1"/>
    <xf numFmtId="2" fontId="60" fillId="0" borderId="0" xfId="0" applyNumberFormat="1" applyFont="1" applyAlignment="1">
      <alignment horizontal="center"/>
    </xf>
    <xf numFmtId="0" fontId="62" fillId="0" borderId="0" xfId="0" applyFont="1"/>
    <xf numFmtId="2" fontId="62" fillId="12" borderId="0" xfId="0" applyNumberFormat="1" applyFont="1" applyFill="1" applyAlignment="1">
      <alignment horizontal="left"/>
    </xf>
    <xf numFmtId="2" fontId="62" fillId="0" borderId="0" xfId="0" applyNumberFormat="1" applyFont="1" applyAlignment="1">
      <alignment horizontal="center"/>
    </xf>
    <xf numFmtId="2" fontId="57" fillId="0" borderId="0" xfId="0" applyNumberFormat="1" applyFont="1" applyAlignment="1">
      <alignment horizontal="center"/>
    </xf>
    <xf numFmtId="0" fontId="57" fillId="0" borderId="0" xfId="32" applyFont="1" applyAlignment="1">
      <alignment horizontal="right"/>
    </xf>
    <xf numFmtId="0" fontId="57" fillId="0" borderId="0" xfId="32" applyFont="1"/>
    <xf numFmtId="9" fontId="57" fillId="0" borderId="0" xfId="0" applyNumberFormat="1" applyFont="1" applyAlignment="1">
      <alignment horizontal="center"/>
    </xf>
    <xf numFmtId="0" fontId="61" fillId="0" borderId="0" xfId="0" applyFont="1"/>
    <xf numFmtId="0" fontId="57" fillId="0" borderId="0" xfId="0" applyFont="1" applyAlignment="1">
      <alignment horizontal="center"/>
    </xf>
    <xf numFmtId="0" fontId="57" fillId="0" borderId="0" xfId="0" applyFont="1" applyAlignment="1">
      <alignment horizontal="center" vertical="center"/>
    </xf>
    <xf numFmtId="0" fontId="57" fillId="0" borderId="0" xfId="0" applyFont="1" applyAlignment="1">
      <alignment vertical="center"/>
    </xf>
    <xf numFmtId="0" fontId="59" fillId="0" borderId="0" xfId="34" applyFont="1"/>
    <xf numFmtId="0" fontId="57" fillId="0" borderId="0" xfId="34" applyFont="1"/>
    <xf numFmtId="171" fontId="59" fillId="0" borderId="0" xfId="0" applyNumberFormat="1" applyFont="1" applyAlignment="1">
      <alignment horizontal="left"/>
    </xf>
    <xf numFmtId="0" fontId="59" fillId="0" borderId="0" xfId="0" applyFont="1" applyAlignment="1">
      <alignment horizontal="right"/>
    </xf>
    <xf numFmtId="0" fontId="59" fillId="0" borderId="0" xfId="34" applyFont="1" applyAlignment="1">
      <alignment horizontal="center" vertical="center" wrapText="1"/>
    </xf>
    <xf numFmtId="0" fontId="59" fillId="0" borderId="0" xfId="34" applyFont="1" applyAlignment="1">
      <alignment horizontal="justify" vertical="top" wrapText="1"/>
    </xf>
    <xf numFmtId="0" fontId="57" fillId="0" borderId="0" xfId="34" applyFont="1" applyAlignment="1">
      <alignment horizontal="center" vertical="top" wrapText="1"/>
    </xf>
    <xf numFmtId="0" fontId="59" fillId="0" borderId="0" xfId="37" applyFont="1" applyAlignment="1">
      <alignment horizontal="center" vertical="top"/>
    </xf>
    <xf numFmtId="0" fontId="57" fillId="0" borderId="0" xfId="34" applyFont="1" applyAlignment="1">
      <alignment horizontal="center" wrapText="1"/>
    </xf>
    <xf numFmtId="0" fontId="59" fillId="0" borderId="0" xfId="34" applyFont="1" applyAlignment="1">
      <alignment horizontal="left"/>
    </xf>
    <xf numFmtId="0" fontId="59" fillId="0" borderId="0" xfId="34" applyFont="1" applyAlignment="1">
      <alignment shrinkToFit="1"/>
    </xf>
    <xf numFmtId="167" fontId="59" fillId="0" borderId="0" xfId="34" applyNumberFormat="1" applyFont="1" applyAlignment="1">
      <alignment horizontal="left" shrinkToFit="1"/>
    </xf>
    <xf numFmtId="0" fontId="56" fillId="0" borderId="0" xfId="0" applyFont="1" applyAlignment="1">
      <alignment horizontal="center" vertical="center"/>
    </xf>
    <xf numFmtId="0" fontId="59" fillId="0" borderId="0" xfId="0" applyFont="1" applyAlignment="1">
      <alignment vertical="top"/>
    </xf>
    <xf numFmtId="0" fontId="59" fillId="0" borderId="3" xfId="0" applyFont="1" applyBorder="1" applyAlignment="1">
      <alignment horizontal="center" vertical="center"/>
    </xf>
    <xf numFmtId="2" fontId="59" fillId="0" borderId="3" xfId="0" applyNumberFormat="1" applyFont="1" applyBorder="1" applyAlignment="1">
      <alignment horizontal="center" vertical="center"/>
    </xf>
    <xf numFmtId="0" fontId="59" fillId="0" borderId="0" xfId="0" applyFont="1" applyAlignment="1">
      <alignment horizontal="center" vertical="center"/>
    </xf>
    <xf numFmtId="0" fontId="59" fillId="0" borderId="0" xfId="0" applyFont="1" applyAlignment="1">
      <alignment vertical="center"/>
    </xf>
    <xf numFmtId="0" fontId="57" fillId="0" borderId="0" xfId="0" applyFont="1" applyAlignment="1">
      <alignment horizontal="right" vertical="center"/>
    </xf>
    <xf numFmtId="0" fontId="59" fillId="0" borderId="0" xfId="0" applyFont="1" applyAlignment="1">
      <alignment horizontal="right" vertical="center"/>
    </xf>
    <xf numFmtId="171" fontId="59" fillId="0" borderId="0" xfId="0" applyNumberFormat="1" applyFont="1" applyAlignment="1">
      <alignment horizontal="left" vertical="center"/>
    </xf>
    <xf numFmtId="0" fontId="59" fillId="0" borderId="3" xfId="0" applyFont="1" applyBorder="1" applyAlignment="1">
      <alignment horizontal="justify" vertical="center" wrapText="1"/>
    </xf>
    <xf numFmtId="0" fontId="59" fillId="0" borderId="3" xfId="0" applyFont="1" applyBorder="1" applyAlignment="1">
      <alignment vertical="center"/>
    </xf>
    <xf numFmtId="2" fontId="63" fillId="0" borderId="19" xfId="44" applyNumberFormat="1" applyFont="1" applyBorder="1" applyAlignment="1">
      <alignment horizontal="left" vertical="center" shrinkToFit="1"/>
    </xf>
    <xf numFmtId="0" fontId="63" fillId="0" borderId="19" xfId="0" applyFont="1" applyBorder="1" applyAlignment="1">
      <alignment horizontal="right" vertical="center"/>
    </xf>
    <xf numFmtId="0" fontId="56" fillId="0" borderId="0" xfId="0" applyFont="1" applyAlignment="1">
      <alignment vertical="top"/>
    </xf>
    <xf numFmtId="2" fontId="56" fillId="0" borderId="0" xfId="0" applyNumberFormat="1" applyFont="1" applyAlignment="1">
      <alignment vertical="top"/>
    </xf>
    <xf numFmtId="1" fontId="56" fillId="0" borderId="0" xfId="0" applyNumberFormat="1" applyFont="1" applyAlignment="1">
      <alignment vertical="top"/>
    </xf>
    <xf numFmtId="0" fontId="56" fillId="0" borderId="0" xfId="0" applyFont="1" applyAlignment="1">
      <alignment horizontal="center" vertical="top" wrapText="1"/>
    </xf>
    <xf numFmtId="2" fontId="56" fillId="0" borderId="0" xfId="0" applyNumberFormat="1" applyFont="1" applyAlignment="1">
      <alignment horizontal="center" vertical="top" wrapText="1"/>
    </xf>
    <xf numFmtId="2" fontId="63" fillId="0" borderId="0" xfId="0" applyNumberFormat="1" applyFont="1" applyAlignment="1">
      <alignment horizontal="right" vertical="top"/>
    </xf>
    <xf numFmtId="0" fontId="63" fillId="0" borderId="0" xfId="42" applyFont="1" applyAlignment="1">
      <alignment horizontal="center" vertical="top"/>
    </xf>
    <xf numFmtId="171" fontId="64" fillId="0" borderId="0" xfId="0" applyNumberFormat="1" applyFont="1" applyAlignment="1">
      <alignment horizontal="center"/>
    </xf>
    <xf numFmtId="0" fontId="56" fillId="0" borderId="0" xfId="0" applyFont="1" applyAlignment="1">
      <alignment horizontal="right"/>
    </xf>
    <xf numFmtId="171" fontId="58" fillId="0" borderId="0" xfId="0" applyNumberFormat="1" applyFont="1" applyAlignment="1">
      <alignment horizontal="center"/>
    </xf>
    <xf numFmtId="0" fontId="63" fillId="13" borderId="3" xfId="0" applyFont="1" applyFill="1" applyBorder="1" applyAlignment="1">
      <alignment vertical="top" wrapText="1"/>
    </xf>
    <xf numFmtId="0" fontId="56" fillId="13" borderId="3" xfId="0" applyFont="1" applyFill="1" applyBorder="1" applyAlignment="1">
      <alignment vertical="top" wrapText="1"/>
    </xf>
    <xf numFmtId="0" fontId="56" fillId="0" borderId="0" xfId="0" applyFont="1" applyAlignment="1">
      <alignment horizontal="centerContinuous"/>
    </xf>
    <xf numFmtId="0" fontId="58" fillId="0" borderId="0" xfId="0" applyFont="1" applyAlignment="1">
      <alignment horizontal="left"/>
    </xf>
    <xf numFmtId="2" fontId="59" fillId="0" borderId="0" xfId="0" applyNumberFormat="1" applyFont="1" applyAlignment="1">
      <alignment horizontal="center" vertical="center"/>
    </xf>
    <xf numFmtId="0" fontId="5" fillId="13" borderId="3" xfId="0" applyFont="1" applyFill="1" applyBorder="1" applyAlignment="1">
      <alignment vertical="top" wrapText="1"/>
    </xf>
    <xf numFmtId="0" fontId="2" fillId="13" borderId="3" xfId="0" applyFont="1" applyFill="1" applyBorder="1" applyAlignment="1">
      <alignment horizontal="center" vertical="center" wrapText="1"/>
    </xf>
    <xf numFmtId="0" fontId="2" fillId="13" borderId="3" xfId="0" applyFont="1" applyFill="1" applyBorder="1" applyAlignment="1">
      <alignment horizontal="right" vertical="center" wrapText="1"/>
    </xf>
    <xf numFmtId="169" fontId="2" fillId="13" borderId="3" xfId="0" applyNumberFormat="1" applyFont="1" applyFill="1" applyBorder="1" applyAlignment="1">
      <alignment vertical="top" wrapText="1"/>
    </xf>
    <xf numFmtId="170" fontId="2" fillId="13" borderId="3" xfId="0" applyNumberFormat="1" applyFont="1" applyFill="1" applyBorder="1" applyAlignment="1">
      <alignment horizontal="center" vertical="center" wrapText="1"/>
    </xf>
    <xf numFmtId="169" fontId="2" fillId="13" borderId="3" xfId="0" applyNumberFormat="1" applyFont="1" applyFill="1" applyBorder="1" applyAlignment="1">
      <alignment horizontal="right" vertical="center" wrapText="1"/>
    </xf>
    <xf numFmtId="0" fontId="2" fillId="13" borderId="3" xfId="0" applyFont="1" applyFill="1" applyBorder="1" applyAlignment="1">
      <alignment vertical="top" wrapText="1"/>
    </xf>
    <xf numFmtId="0" fontId="2" fillId="13" borderId="3" xfId="0" applyFont="1" applyFill="1" applyBorder="1" applyAlignment="1">
      <alignment horizontal="center" vertical="center"/>
    </xf>
    <xf numFmtId="10" fontId="2" fillId="13" borderId="3" xfId="0" applyNumberFormat="1" applyFont="1" applyFill="1" applyBorder="1" applyAlignment="1">
      <alignment horizontal="right" vertical="center" wrapText="1"/>
    </xf>
    <xf numFmtId="0" fontId="45" fillId="13" borderId="3" xfId="0" applyFont="1" applyFill="1" applyBorder="1" applyAlignment="1">
      <alignment vertical="top" wrapText="1"/>
    </xf>
    <xf numFmtId="2" fontId="43" fillId="13" borderId="3" xfId="0" applyNumberFormat="1" applyFont="1" applyFill="1" applyBorder="1" applyAlignment="1">
      <alignment vertical="top" wrapText="1"/>
    </xf>
    <xf numFmtId="2" fontId="43" fillId="13" borderId="3" xfId="0" applyNumberFormat="1" applyFont="1" applyFill="1" applyBorder="1" applyAlignment="1">
      <alignment vertical="center" wrapText="1"/>
    </xf>
    <xf numFmtId="0" fontId="2" fillId="0" borderId="0" xfId="36" applyAlignment="1">
      <alignment horizontal="center" vertical="center" wrapText="1"/>
    </xf>
    <xf numFmtId="0" fontId="61" fillId="12" borderId="0" xfId="0" applyFont="1" applyFill="1" applyAlignment="1">
      <alignment horizontal="center" vertical="center"/>
    </xf>
    <xf numFmtId="0" fontId="61" fillId="12" borderId="0" xfId="0" applyFont="1" applyFill="1" applyAlignment="1">
      <alignment horizontal="center"/>
    </xf>
    <xf numFmtId="0" fontId="61" fillId="12" borderId="0" xfId="0" applyFont="1" applyFill="1"/>
    <xf numFmtId="0" fontId="57" fillId="0" borderId="0" xfId="0" applyFont="1" applyAlignment="1">
      <alignment horizontal="left" vertical="center" wrapText="1"/>
    </xf>
    <xf numFmtId="0" fontId="57" fillId="0" borderId="0" xfId="42" applyFont="1" applyAlignment="1">
      <alignment horizontal="left" vertical="center"/>
    </xf>
    <xf numFmtId="0" fontId="57" fillId="0" borderId="0" xfId="0" applyFont="1" applyAlignment="1">
      <alignment horizontal="left"/>
    </xf>
    <xf numFmtId="2" fontId="68" fillId="13" borderId="3" xfId="0" applyNumberFormat="1" applyFont="1" applyFill="1" applyBorder="1" applyAlignment="1">
      <alignment vertical="top" wrapText="1"/>
    </xf>
    <xf numFmtId="2" fontId="46" fillId="13" borderId="3" xfId="0" applyNumberFormat="1" applyFont="1" applyFill="1" applyBorder="1" applyAlignment="1">
      <alignment vertical="top"/>
    </xf>
    <xf numFmtId="0" fontId="43" fillId="0" borderId="0" xfId="34" applyFont="1"/>
    <xf numFmtId="0" fontId="47" fillId="0" borderId="0" xfId="34" applyFont="1"/>
    <xf numFmtId="0" fontId="43" fillId="0" borderId="0" xfId="0" applyFont="1" applyAlignment="1">
      <alignment horizontal="left"/>
    </xf>
    <xf numFmtId="2" fontId="43" fillId="0" borderId="0" xfId="0" applyNumberFormat="1" applyFont="1" applyAlignment="1">
      <alignment horizontal="left"/>
    </xf>
    <xf numFmtId="0" fontId="47" fillId="0" borderId="0" xfId="34" applyFont="1" applyAlignment="1">
      <alignment horizontal="right"/>
    </xf>
    <xf numFmtId="2" fontId="48" fillId="0" borderId="0" xfId="34" applyNumberFormat="1" applyFont="1" applyAlignment="1">
      <alignment horizontal="center"/>
    </xf>
    <xf numFmtId="167" fontId="48" fillId="0" borderId="0" xfId="34" applyNumberFormat="1" applyFont="1" applyAlignment="1">
      <alignment horizontal="center"/>
    </xf>
    <xf numFmtId="0" fontId="47" fillId="0" borderId="0" xfId="34" applyFont="1" applyAlignment="1">
      <alignment horizontal="center" vertical="center" wrapText="1"/>
    </xf>
    <xf numFmtId="0" fontId="43" fillId="0" borderId="0" xfId="34" applyFont="1" applyAlignment="1">
      <alignment horizontal="justify" vertical="top" wrapText="1"/>
    </xf>
    <xf numFmtId="0" fontId="49" fillId="0" borderId="0" xfId="34" applyFont="1" applyAlignment="1">
      <alignment horizontal="center" vertical="top" wrapText="1"/>
    </xf>
    <xf numFmtId="0" fontId="59" fillId="0" borderId="3" xfId="0" applyFont="1" applyBorder="1" applyAlignment="1">
      <alignment horizontal="center" vertical="center" wrapText="1"/>
    </xf>
    <xf numFmtId="2" fontId="57" fillId="0" borderId="0" xfId="0" applyNumberFormat="1" applyFont="1" applyAlignment="1">
      <alignment horizontal="left" vertical="center"/>
    </xf>
    <xf numFmtId="2" fontId="59" fillId="0" borderId="0" xfId="0" applyNumberFormat="1" applyFont="1" applyAlignment="1">
      <alignment horizontal="left" vertical="center"/>
    </xf>
    <xf numFmtId="0" fontId="2" fillId="0" borderId="3" xfId="43" applyBorder="1" applyAlignment="1">
      <alignment horizontal="center" vertical="top" wrapText="1"/>
    </xf>
    <xf numFmtId="2" fontId="2" fillId="0" borderId="3" xfId="0" applyNumberFormat="1" applyFont="1" applyBorder="1" applyAlignment="1">
      <alignment horizontal="right" vertical="top"/>
    </xf>
    <xf numFmtId="0" fontId="2" fillId="0" borderId="3" xfId="0" applyFont="1" applyBorder="1" applyAlignment="1">
      <alignment horizontal="center" vertical="top"/>
    </xf>
    <xf numFmtId="2" fontId="2" fillId="0" borderId="3" xfId="43" applyNumberFormat="1" applyBorder="1" applyAlignment="1">
      <alignment horizontal="center" vertical="top"/>
    </xf>
    <xf numFmtId="2" fontId="2" fillId="0" borderId="3" xfId="0" applyNumberFormat="1" applyFont="1" applyBorder="1" applyAlignment="1">
      <alignment horizontal="center" vertical="top" shrinkToFit="1"/>
    </xf>
    <xf numFmtId="0" fontId="2" fillId="0" borderId="3" xfId="43" applyBorder="1" applyAlignment="1">
      <alignment horizontal="center" vertical="top"/>
    </xf>
    <xf numFmtId="0" fontId="5" fillId="0" borderId="3" xfId="43" applyFont="1" applyBorder="1" applyAlignment="1">
      <alignment vertical="top"/>
    </xf>
    <xf numFmtId="2" fontId="5" fillId="0" borderId="3" xfId="43" applyNumberFormat="1" applyFont="1" applyBorder="1" applyAlignment="1">
      <alignment horizontal="center" vertical="top" shrinkToFit="1"/>
    </xf>
    <xf numFmtId="0" fontId="5" fillId="0" borderId="3" xfId="0" applyFont="1" applyBorder="1" applyAlignment="1">
      <alignment horizontal="center" vertical="top"/>
    </xf>
    <xf numFmtId="2" fontId="5" fillId="0" borderId="3" xfId="0" applyNumberFormat="1" applyFont="1" applyBorder="1" applyAlignment="1">
      <alignment horizontal="right" vertical="top"/>
    </xf>
    <xf numFmtId="0" fontId="2" fillId="0" borderId="3" xfId="45" applyBorder="1" applyAlignment="1">
      <alignment horizontal="center" vertical="top"/>
    </xf>
    <xf numFmtId="2" fontId="5" fillId="0" borderId="3" xfId="45" applyNumberFormat="1" applyFont="1" applyBorder="1" applyAlignment="1">
      <alignment horizontal="right" vertical="top"/>
    </xf>
    <xf numFmtId="2" fontId="2" fillId="0" borderId="3" xfId="0" applyNumberFormat="1" applyFont="1" applyBorder="1" applyAlignment="1">
      <alignment horizontal="center" vertical="top"/>
    </xf>
    <xf numFmtId="167" fontId="2" fillId="0" borderId="3" xfId="0" applyNumberFormat="1" applyFont="1" applyBorder="1" applyAlignment="1">
      <alignment horizontal="center" vertical="top"/>
    </xf>
    <xf numFmtId="0" fontId="5" fillId="0" borderId="3" xfId="45" applyFont="1" applyBorder="1" applyAlignment="1">
      <alignment horizontal="center" vertical="top" shrinkToFit="1"/>
    </xf>
    <xf numFmtId="0" fontId="5" fillId="0" borderId="3" xfId="45" applyFont="1" applyBorder="1" applyAlignment="1">
      <alignment horizontal="center" vertical="top"/>
    </xf>
    <xf numFmtId="2" fontId="5" fillId="0" borderId="3" xfId="0" applyNumberFormat="1" applyFont="1" applyBorder="1" applyAlignment="1">
      <alignment horizontal="center" vertical="top" shrinkToFit="1"/>
    </xf>
    <xf numFmtId="0" fontId="5" fillId="0" borderId="3" xfId="0" applyFont="1" applyBorder="1" applyAlignment="1">
      <alignment vertical="top"/>
    </xf>
    <xf numFmtId="0" fontId="50" fillId="0" borderId="3" xfId="0" applyFont="1" applyBorder="1" applyAlignment="1">
      <alignment vertical="top"/>
    </xf>
    <xf numFmtId="172" fontId="2" fillId="0" borderId="3" xfId="0" applyNumberFormat="1" applyFont="1" applyBorder="1" applyAlignment="1">
      <alignment horizontal="center" vertical="top" wrapText="1"/>
    </xf>
    <xf numFmtId="2" fontId="5" fillId="0" borderId="3" xfId="0" applyNumberFormat="1" applyFont="1" applyBorder="1" applyAlignment="1">
      <alignment horizontal="center" vertical="top"/>
    </xf>
    <xf numFmtId="0" fontId="2" fillId="0" borderId="3" xfId="44" applyBorder="1" applyAlignment="1">
      <alignment horizontal="center" vertical="top"/>
    </xf>
    <xf numFmtId="0" fontId="2" fillId="0" borderId="3" xfId="41" applyBorder="1" applyAlignment="1">
      <alignment horizontal="center" vertical="top" wrapText="1"/>
    </xf>
    <xf numFmtId="2" fontId="2" fillId="0" borderId="3" xfId="41" applyNumberFormat="1" applyBorder="1" applyAlignment="1">
      <alignment horizontal="center" vertical="top" shrinkToFit="1"/>
    </xf>
    <xf numFmtId="2" fontId="69" fillId="0" borderId="3" xfId="0" applyNumberFormat="1" applyFont="1" applyBorder="1" applyAlignment="1">
      <alignment horizontal="right" vertical="top"/>
    </xf>
    <xf numFmtId="0" fontId="2" fillId="0" borderId="3" xfId="45" applyBorder="1" applyAlignment="1">
      <alignment horizontal="left" vertical="top"/>
    </xf>
    <xf numFmtId="0" fontId="2" fillId="0" borderId="3" xfId="45" applyBorder="1" applyAlignment="1">
      <alignment horizontal="center" vertical="top" wrapText="1"/>
    </xf>
    <xf numFmtId="0" fontId="70" fillId="0" borderId="0" xfId="0" applyFont="1" applyAlignment="1">
      <alignment horizontal="centerContinuous" vertical="top"/>
    </xf>
    <xf numFmtId="0" fontId="2" fillId="0" borderId="3" xfId="45" applyBorder="1" applyAlignment="1">
      <alignment vertical="top"/>
    </xf>
    <xf numFmtId="0" fontId="2" fillId="0" borderId="3" xfId="45" applyBorder="1" applyAlignment="1">
      <alignment vertical="top" wrapText="1"/>
    </xf>
    <xf numFmtId="2" fontId="71" fillId="0" borderId="19" xfId="44" applyNumberFormat="1" applyFont="1" applyBorder="1" applyAlignment="1">
      <alignment horizontal="left" vertical="center"/>
    </xf>
    <xf numFmtId="0" fontId="64" fillId="0" borderId="0" xfId="0" applyFont="1"/>
    <xf numFmtId="0" fontId="56" fillId="13" borderId="0" xfId="0" applyFont="1" applyFill="1" applyAlignment="1">
      <alignment vertical="top"/>
    </xf>
    <xf numFmtId="0" fontId="56" fillId="13" borderId="0" xfId="0" applyFont="1" applyFill="1" applyAlignment="1">
      <alignment vertical="top" wrapText="1"/>
    </xf>
    <xf numFmtId="0" fontId="63" fillId="13" borderId="3" xfId="0" applyFont="1" applyFill="1" applyBorder="1" applyAlignment="1">
      <alignment horizontal="center" vertical="center" wrapText="1"/>
    </xf>
    <xf numFmtId="0" fontId="43" fillId="13" borderId="3" xfId="0" applyFont="1" applyFill="1" applyBorder="1" applyAlignment="1">
      <alignment horizontal="center" vertical="center" wrapText="1"/>
    </xf>
    <xf numFmtId="0" fontId="44" fillId="13" borderId="3" xfId="0" applyFont="1" applyFill="1" applyBorder="1" applyAlignment="1">
      <alignment horizontal="center" vertical="center" wrapText="1"/>
    </xf>
    <xf numFmtId="0" fontId="6" fillId="13" borderId="3" xfId="0" applyFont="1" applyFill="1" applyBorder="1" applyAlignment="1">
      <alignment horizontal="center" vertical="top" wrapText="1"/>
    </xf>
    <xf numFmtId="169" fontId="56" fillId="13" borderId="0" xfId="0" applyNumberFormat="1" applyFont="1" applyFill="1" applyAlignment="1">
      <alignment horizontal="justify" vertical="top" wrapText="1"/>
    </xf>
    <xf numFmtId="169" fontId="56" fillId="13" borderId="0" xfId="0" applyNumberFormat="1" applyFont="1" applyFill="1" applyAlignment="1">
      <alignment horizontal="left" vertical="top" wrapText="1"/>
    </xf>
    <xf numFmtId="0" fontId="72" fillId="13" borderId="0" xfId="0" applyFont="1" applyFill="1" applyAlignment="1">
      <alignment horizontal="left" vertical="top"/>
    </xf>
    <xf numFmtId="169" fontId="2" fillId="13" borderId="3" xfId="0" applyNumberFormat="1" applyFont="1" applyFill="1" applyBorder="1" applyAlignment="1">
      <alignment horizontal="left" vertical="top" wrapText="1"/>
    </xf>
    <xf numFmtId="169" fontId="63" fillId="13" borderId="0" xfId="0" applyNumberFormat="1" applyFont="1" applyFill="1" applyAlignment="1">
      <alignment horizontal="left" vertical="top" wrapText="1"/>
    </xf>
    <xf numFmtId="169" fontId="56" fillId="13" borderId="0" xfId="0" applyNumberFormat="1" applyFont="1" applyFill="1" applyAlignment="1">
      <alignment horizontal="center" vertical="top" wrapText="1"/>
    </xf>
    <xf numFmtId="169" fontId="56" fillId="13" borderId="0" xfId="0" applyNumberFormat="1" applyFont="1" applyFill="1" applyAlignment="1">
      <alignment horizontal="right" vertical="top" wrapText="1"/>
    </xf>
    <xf numFmtId="0" fontId="72" fillId="13" borderId="0" xfId="0" applyFont="1" applyFill="1" applyAlignment="1">
      <alignment horizontal="center" vertical="top" wrapText="1"/>
    </xf>
    <xf numFmtId="169" fontId="56" fillId="13" borderId="3" xfId="0" applyNumberFormat="1" applyFont="1" applyFill="1" applyBorder="1" applyAlignment="1">
      <alignment vertical="top" wrapText="1"/>
    </xf>
    <xf numFmtId="169" fontId="63" fillId="13" borderId="3" xfId="0" applyNumberFormat="1" applyFont="1" applyFill="1" applyBorder="1" applyAlignment="1">
      <alignment horizontal="center" vertical="center" wrapText="1"/>
    </xf>
    <xf numFmtId="0" fontId="63" fillId="13" borderId="3" xfId="0" applyFont="1" applyFill="1" applyBorder="1" applyAlignment="1">
      <alignment horizontal="center" vertical="top" wrapText="1"/>
    </xf>
    <xf numFmtId="4" fontId="56" fillId="13" borderId="3" xfId="0" applyNumberFormat="1" applyFont="1" applyFill="1" applyBorder="1" applyAlignment="1">
      <alignment vertical="top" wrapText="1"/>
    </xf>
    <xf numFmtId="169" fontId="68" fillId="13" borderId="3" xfId="0" applyNumberFormat="1" applyFont="1" applyFill="1" applyBorder="1" applyAlignment="1">
      <alignment horizontal="center" vertical="center" wrapText="1"/>
    </xf>
    <xf numFmtId="0" fontId="72" fillId="13" borderId="0" xfId="0" applyFont="1" applyFill="1" applyAlignment="1">
      <alignment horizontal="left" vertical="top" wrapText="1"/>
    </xf>
    <xf numFmtId="0" fontId="63" fillId="13" borderId="0" xfId="0" applyFont="1" applyFill="1" applyAlignment="1">
      <alignment horizontal="center" vertical="top" wrapText="1"/>
    </xf>
    <xf numFmtId="4" fontId="56" fillId="13" borderId="0" xfId="0" applyNumberFormat="1" applyFont="1" applyFill="1" applyAlignment="1">
      <alignment vertical="top" wrapText="1"/>
    </xf>
    <xf numFmtId="4" fontId="72" fillId="13" borderId="0" xfId="0" applyNumberFormat="1" applyFont="1" applyFill="1" applyAlignment="1">
      <alignment vertical="top" wrapText="1"/>
    </xf>
    <xf numFmtId="2" fontId="43" fillId="13" borderId="3" xfId="0" applyNumberFormat="1" applyFont="1" applyFill="1" applyBorder="1" applyAlignment="1">
      <alignment horizontal="center" vertical="top" wrapText="1"/>
    </xf>
    <xf numFmtId="2" fontId="44" fillId="13" borderId="3" xfId="0" applyNumberFormat="1" applyFont="1" applyFill="1" applyBorder="1" applyAlignment="1">
      <alignment vertical="top"/>
    </xf>
    <xf numFmtId="4" fontId="44" fillId="13" borderId="3" xfId="0" applyNumberFormat="1" applyFont="1" applyFill="1" applyBorder="1" applyAlignment="1">
      <alignment vertical="top" wrapText="1"/>
    </xf>
    <xf numFmtId="0" fontId="73" fillId="13" borderId="3" xfId="0" applyFont="1" applyFill="1" applyBorder="1" applyAlignment="1">
      <alignment horizontal="left" vertical="top" wrapText="1"/>
    </xf>
    <xf numFmtId="2" fontId="6" fillId="13" borderId="3" xfId="0" applyNumberFormat="1" applyFont="1" applyFill="1" applyBorder="1" applyAlignment="1">
      <alignment horizontal="center" vertical="center" wrapText="1"/>
    </xf>
    <xf numFmtId="0" fontId="43" fillId="13" borderId="3" xfId="0" applyFont="1" applyFill="1" applyBorder="1" applyAlignment="1">
      <alignment horizontal="right" vertical="center" wrapText="1"/>
    </xf>
    <xf numFmtId="2" fontId="56" fillId="13" borderId="3" xfId="0" applyNumberFormat="1" applyFont="1" applyFill="1" applyBorder="1" applyAlignment="1">
      <alignment horizontal="right" vertical="top" wrapText="1"/>
    </xf>
    <xf numFmtId="0" fontId="63" fillId="13" borderId="3" xfId="0" applyFont="1" applyFill="1" applyBorder="1" applyAlignment="1">
      <alignment horizontal="center" vertical="top"/>
    </xf>
    <xf numFmtId="2" fontId="63" fillId="13" borderId="3" xfId="0" applyNumberFormat="1" applyFont="1" applyFill="1" applyBorder="1" applyAlignment="1">
      <alignment horizontal="right" vertical="top"/>
    </xf>
    <xf numFmtId="49" fontId="63" fillId="13" borderId="3" xfId="0" applyNumberFormat="1" applyFont="1" applyFill="1" applyBorder="1" applyAlignment="1">
      <alignment horizontal="center" vertical="top"/>
    </xf>
    <xf numFmtId="0" fontId="56" fillId="13" borderId="3" xfId="0" applyFont="1" applyFill="1" applyBorder="1" applyAlignment="1">
      <alignment horizontal="left" vertical="top"/>
    </xf>
    <xf numFmtId="0" fontId="56" fillId="13" borderId="3" xfId="0" applyFont="1" applyFill="1" applyBorder="1" applyAlignment="1">
      <alignment vertical="top"/>
    </xf>
    <xf numFmtId="2" fontId="56" fillId="13" borderId="3" xfId="0" applyNumberFormat="1" applyFont="1" applyFill="1" applyBorder="1" applyAlignment="1">
      <alignment horizontal="right" vertical="top"/>
    </xf>
    <xf numFmtId="0" fontId="56" fillId="13" borderId="3" xfId="0" applyFont="1" applyFill="1" applyBorder="1" applyAlignment="1">
      <alignment horizontal="center" vertical="top" wrapText="1"/>
    </xf>
    <xf numFmtId="0" fontId="74" fillId="13" borderId="3" xfId="0" applyFont="1" applyFill="1" applyBorder="1" applyAlignment="1">
      <alignment horizontal="left" vertical="top"/>
    </xf>
    <xf numFmtId="0" fontId="74" fillId="13" borderId="3" xfId="0" applyFont="1" applyFill="1" applyBorder="1" applyAlignment="1">
      <alignment vertical="top"/>
    </xf>
    <xf numFmtId="0" fontId="56" fillId="13" borderId="3" xfId="40" applyFont="1" applyFill="1" applyBorder="1" applyAlignment="1">
      <alignment horizontal="center" vertical="top" wrapText="1"/>
    </xf>
    <xf numFmtId="2" fontId="56" fillId="13" borderId="3" xfId="40" applyNumberFormat="1" applyFont="1" applyFill="1" applyBorder="1" applyAlignment="1">
      <alignment horizontal="right" vertical="top"/>
    </xf>
    <xf numFmtId="0" fontId="63" fillId="13" borderId="3" xfId="40" applyFont="1" applyFill="1" applyBorder="1" applyAlignment="1">
      <alignment horizontal="right" vertical="top"/>
    </xf>
    <xf numFmtId="2" fontId="63" fillId="13" borderId="3" xfId="40" applyNumberFormat="1" applyFont="1" applyFill="1" applyBorder="1" applyAlignment="1">
      <alignment horizontal="right" vertical="top"/>
    </xf>
    <xf numFmtId="0" fontId="74" fillId="13" borderId="3" xfId="40" applyFont="1" applyFill="1" applyBorder="1" applyAlignment="1">
      <alignment vertical="top"/>
    </xf>
    <xf numFmtId="0" fontId="56" fillId="13" borderId="3" xfId="0" applyFont="1" applyFill="1" applyBorder="1" applyAlignment="1">
      <alignment horizontal="left" vertical="top" wrapText="1"/>
    </xf>
    <xf numFmtId="0" fontId="56" fillId="13" borderId="3" xfId="40" applyFont="1" applyFill="1" applyBorder="1" applyAlignment="1">
      <alignment vertical="top"/>
    </xf>
    <xf numFmtId="0" fontId="56" fillId="13" borderId="3" xfId="40" applyFont="1" applyFill="1" applyBorder="1" applyAlignment="1">
      <alignment horizontal="left" vertical="top" wrapText="1"/>
    </xf>
    <xf numFmtId="167" fontId="56" fillId="13" borderId="3" xfId="40" applyNumberFormat="1" applyFont="1" applyFill="1" applyBorder="1" applyAlignment="1">
      <alignment horizontal="right" vertical="top"/>
    </xf>
    <xf numFmtId="0" fontId="56" fillId="13" borderId="0" xfId="40" applyFont="1" applyFill="1" applyAlignment="1">
      <alignment horizontal="left" vertical="top" wrapText="1"/>
    </xf>
    <xf numFmtId="0" fontId="56" fillId="13" borderId="0" xfId="40" applyFont="1" applyFill="1" applyAlignment="1">
      <alignment horizontal="center" vertical="top" wrapText="1"/>
    </xf>
    <xf numFmtId="167" fontId="56" fillId="13" borderId="0" xfId="40" applyNumberFormat="1" applyFont="1" applyFill="1" applyAlignment="1">
      <alignment horizontal="right" vertical="top"/>
    </xf>
    <xf numFmtId="2" fontId="56" fillId="13" borderId="0" xfId="40" applyNumberFormat="1" applyFont="1" applyFill="1" applyAlignment="1">
      <alignment horizontal="right" vertical="top"/>
    </xf>
    <xf numFmtId="2" fontId="56" fillId="13" borderId="0" xfId="0" applyNumberFormat="1" applyFont="1" applyFill="1" applyAlignment="1">
      <alignment horizontal="right" vertical="top"/>
    </xf>
    <xf numFmtId="0" fontId="63" fillId="13" borderId="3" xfId="40" applyFont="1" applyFill="1" applyBorder="1" applyAlignment="1">
      <alignment vertical="top"/>
    </xf>
    <xf numFmtId="0" fontId="63" fillId="13" borderId="3" xfId="35" applyFont="1" applyFill="1" applyBorder="1" applyAlignment="1">
      <alignment horizontal="center" vertical="top" wrapText="1"/>
    </xf>
    <xf numFmtId="0" fontId="56" fillId="13" borderId="3" xfId="35" applyFont="1" applyFill="1" applyBorder="1" applyAlignment="1">
      <alignment horizontal="center" vertical="top" wrapText="1"/>
    </xf>
    <xf numFmtId="2" fontId="56" fillId="13" borderId="3" xfId="35" applyNumberFormat="1" applyFont="1" applyFill="1" applyBorder="1" applyAlignment="1">
      <alignment horizontal="right" vertical="top" wrapText="1"/>
    </xf>
    <xf numFmtId="2" fontId="63" fillId="13" borderId="3" xfId="0" applyNumberFormat="1" applyFont="1" applyFill="1" applyBorder="1" applyAlignment="1">
      <alignment horizontal="right" vertical="top" wrapText="1"/>
    </xf>
    <xf numFmtId="2" fontId="73" fillId="13" borderId="3" xfId="0" applyNumberFormat="1" applyFont="1" applyFill="1" applyBorder="1" applyAlignment="1">
      <alignment vertical="top" wrapText="1"/>
    </xf>
    <xf numFmtId="0" fontId="2" fillId="13" borderId="3" xfId="0" applyFont="1" applyFill="1" applyBorder="1" applyAlignment="1">
      <alignment horizontal="justify" vertical="top" wrapText="1"/>
    </xf>
    <xf numFmtId="2" fontId="2" fillId="13" borderId="3" xfId="0" applyNumberFormat="1" applyFont="1" applyFill="1" applyBorder="1" applyAlignment="1">
      <alignment horizontal="center" vertical="top" wrapText="1"/>
    </xf>
    <xf numFmtId="0" fontId="43" fillId="13" borderId="3" xfId="0" applyFont="1" applyFill="1" applyBorder="1" applyAlignment="1">
      <alignment horizontal="center" vertical="top" wrapText="1"/>
    </xf>
    <xf numFmtId="2" fontId="44" fillId="13" borderId="3" xfId="0" applyNumberFormat="1" applyFont="1" applyFill="1" applyBorder="1" applyAlignment="1">
      <alignment vertical="top" wrapText="1"/>
    </xf>
    <xf numFmtId="0" fontId="45" fillId="13" borderId="3" xfId="0" applyFont="1" applyFill="1" applyBorder="1" applyAlignment="1">
      <alignment horizontal="left" vertical="top" wrapText="1"/>
    </xf>
    <xf numFmtId="2" fontId="46" fillId="13" borderId="3" xfId="0" applyNumberFormat="1" applyFont="1" applyFill="1" applyBorder="1" applyAlignment="1">
      <alignment vertical="top" wrapText="1"/>
    </xf>
    <xf numFmtId="4" fontId="56" fillId="13" borderId="3" xfId="0" applyNumberFormat="1" applyFont="1" applyFill="1" applyBorder="1" applyAlignment="1">
      <alignment horizontal="center" vertical="top" wrapText="1"/>
    </xf>
    <xf numFmtId="2" fontId="56" fillId="13" borderId="3" xfId="0" applyNumberFormat="1" applyFont="1" applyFill="1" applyBorder="1" applyAlignment="1">
      <alignment horizontal="center" vertical="top" wrapText="1"/>
    </xf>
    <xf numFmtId="2" fontId="56" fillId="13" borderId="3" xfId="0" applyNumberFormat="1" applyFont="1" applyFill="1" applyBorder="1" applyAlignment="1">
      <alignment horizontal="right"/>
    </xf>
    <xf numFmtId="170" fontId="63" fillId="13" borderId="3" xfId="0" applyNumberFormat="1" applyFont="1" applyFill="1" applyBorder="1" applyAlignment="1">
      <alignment horizontal="center" vertical="top" wrapText="1"/>
    </xf>
    <xf numFmtId="0" fontId="63" fillId="13" borderId="3" xfId="0" applyFont="1" applyFill="1" applyBorder="1" applyAlignment="1">
      <alignment horizontal="justify" vertical="top" wrapText="1"/>
    </xf>
    <xf numFmtId="0" fontId="56" fillId="13" borderId="3" xfId="0" applyFont="1" applyFill="1" applyBorder="1" applyAlignment="1">
      <alignment horizontal="justify" vertical="top" shrinkToFit="1"/>
    </xf>
    <xf numFmtId="0" fontId="56" fillId="13" borderId="3" xfId="0" applyFont="1" applyFill="1" applyBorder="1" applyAlignment="1">
      <alignment horizontal="center"/>
    </xf>
    <xf numFmtId="0" fontId="56" fillId="13" borderId="3" xfId="0" applyFont="1" applyFill="1" applyBorder="1" applyAlignment="1">
      <alignment horizontal="justify" vertical="top" wrapText="1"/>
    </xf>
    <xf numFmtId="0" fontId="56" fillId="13" borderId="0" xfId="0" applyFont="1" applyFill="1" applyAlignment="1">
      <alignment horizontal="center"/>
    </xf>
    <xf numFmtId="0" fontId="56" fillId="13" borderId="0" xfId="0" applyFont="1" applyFill="1" applyAlignment="1">
      <alignment horizontal="center" vertical="center"/>
    </xf>
    <xf numFmtId="170" fontId="56" fillId="13" borderId="3" xfId="0" applyNumberFormat="1" applyFont="1" applyFill="1" applyBorder="1" applyAlignment="1">
      <alignment horizontal="center" vertical="top" wrapText="1"/>
    </xf>
    <xf numFmtId="2" fontId="63" fillId="13" borderId="3" xfId="0" applyNumberFormat="1" applyFont="1" applyFill="1" applyBorder="1" applyAlignment="1">
      <alignment horizontal="center" vertical="top" shrinkToFit="1"/>
    </xf>
    <xf numFmtId="0" fontId="56" fillId="13" borderId="3" xfId="0" applyFont="1" applyFill="1" applyBorder="1" applyAlignment="1">
      <alignment horizontal="center" vertical="top"/>
    </xf>
    <xf numFmtId="2" fontId="56" fillId="13" borderId="3" xfId="0" applyNumberFormat="1" applyFont="1" applyFill="1" applyBorder="1" applyAlignment="1">
      <alignment vertical="top" wrapText="1"/>
    </xf>
    <xf numFmtId="2" fontId="56" fillId="13" borderId="3" xfId="0" applyNumberFormat="1" applyFont="1" applyFill="1" applyBorder="1" applyAlignment="1">
      <alignment vertical="top"/>
    </xf>
    <xf numFmtId="0" fontId="56" fillId="13" borderId="0" xfId="37" applyFont="1" applyFill="1" applyAlignment="1">
      <alignment horizontal="center" vertical="top"/>
    </xf>
    <xf numFmtId="2" fontId="56" fillId="13" borderId="0" xfId="0" applyNumberFormat="1" applyFont="1" applyFill="1" applyAlignment="1">
      <alignment horizontal="right" vertical="top" wrapText="1"/>
    </xf>
    <xf numFmtId="0" fontId="56" fillId="13" borderId="0" xfId="0" applyFont="1" applyFill="1" applyAlignment="1">
      <alignment horizontal="center" vertical="top" wrapText="1"/>
    </xf>
    <xf numFmtId="0" fontId="56" fillId="13" borderId="0" xfId="0" applyFont="1" applyFill="1" applyAlignment="1">
      <alignment horizontal="right" vertical="top" wrapText="1"/>
    </xf>
    <xf numFmtId="2" fontId="47" fillId="13" borderId="3" xfId="0" applyNumberFormat="1" applyFont="1" applyFill="1" applyBorder="1" applyAlignment="1">
      <alignment vertical="top"/>
    </xf>
    <xf numFmtId="0" fontId="56" fillId="13" borderId="0" xfId="0" applyFont="1" applyFill="1" applyAlignment="1">
      <alignment horizontal="center" vertical="top"/>
    </xf>
    <xf numFmtId="0" fontId="47" fillId="13" borderId="3" xfId="40" applyFont="1" applyFill="1" applyBorder="1" applyAlignment="1">
      <alignment horizontal="right"/>
    </xf>
    <xf numFmtId="0" fontId="43" fillId="13" borderId="3" xfId="40" applyFont="1" applyFill="1" applyBorder="1" applyAlignment="1">
      <alignment horizontal="center" vertical="top"/>
    </xf>
    <xf numFmtId="0" fontId="43" fillId="13" borderId="22" xfId="0" applyFont="1" applyFill="1" applyBorder="1" applyAlignment="1">
      <alignment vertical="center" wrapText="1"/>
    </xf>
    <xf numFmtId="0" fontId="43" fillId="13" borderId="0" xfId="0" applyFont="1" applyFill="1" applyAlignment="1">
      <alignment vertical="center" wrapText="1"/>
    </xf>
    <xf numFmtId="0" fontId="57" fillId="14" borderId="0" xfId="0" applyFont="1" applyFill="1"/>
    <xf numFmtId="0" fontId="57" fillId="16" borderId="0" xfId="0" applyFont="1" applyFill="1" applyAlignment="1">
      <alignment horizontal="center" vertical="center"/>
    </xf>
    <xf numFmtId="2" fontId="57" fillId="16" borderId="0" xfId="0" applyNumberFormat="1" applyFont="1" applyFill="1" applyAlignment="1">
      <alignment horizontal="center" vertical="center"/>
    </xf>
    <xf numFmtId="0" fontId="75" fillId="0" borderId="0" xfId="0" applyFont="1" applyAlignment="1">
      <alignment horizontal="center" vertical="center"/>
    </xf>
    <xf numFmtId="0" fontId="51" fillId="13" borderId="23" xfId="0" applyFont="1" applyFill="1" applyBorder="1" applyAlignment="1">
      <alignment horizontal="center" vertical="top" wrapText="1"/>
    </xf>
    <xf numFmtId="0" fontId="2" fillId="13" borderId="17" xfId="0" applyFont="1" applyFill="1" applyBorder="1" applyAlignment="1">
      <alignment horizontal="center" vertical="top"/>
    </xf>
    <xf numFmtId="0" fontId="49" fillId="13" borderId="17" xfId="0" applyFont="1" applyFill="1" applyBorder="1" applyAlignment="1">
      <alignment horizontal="justify" vertical="top" wrapText="1"/>
    </xf>
    <xf numFmtId="0" fontId="9" fillId="13" borderId="17" xfId="0" applyFont="1" applyFill="1" applyBorder="1" applyAlignment="1">
      <alignment horizontal="center" vertical="top"/>
    </xf>
    <xf numFmtId="2" fontId="9" fillId="13" borderId="17" xfId="0" applyNumberFormat="1" applyFont="1" applyFill="1" applyBorder="1" applyAlignment="1">
      <alignment horizontal="center" vertical="center" wrapText="1"/>
    </xf>
    <xf numFmtId="2" fontId="51" fillId="13" borderId="17" xfId="40" applyNumberFormat="1" applyFont="1" applyFill="1" applyBorder="1" applyAlignment="1">
      <alignment horizontal="center" vertical="center"/>
    </xf>
    <xf numFmtId="0" fontId="51" fillId="13" borderId="0" xfId="0" applyFont="1" applyFill="1" applyAlignment="1">
      <alignment vertical="center" wrapText="1"/>
    </xf>
    <xf numFmtId="2" fontId="51" fillId="13" borderId="24" xfId="0" applyNumberFormat="1" applyFont="1" applyFill="1" applyBorder="1" applyAlignment="1">
      <alignment vertical="center"/>
    </xf>
    <xf numFmtId="2" fontId="56" fillId="13" borderId="3" xfId="40" applyNumberFormat="1" applyFont="1" applyFill="1" applyBorder="1" applyAlignment="1">
      <alignment vertical="top"/>
    </xf>
    <xf numFmtId="0" fontId="76" fillId="13" borderId="3" xfId="0" applyFont="1" applyFill="1" applyBorder="1" applyAlignment="1">
      <alignment vertical="center" wrapText="1"/>
    </xf>
    <xf numFmtId="0" fontId="49" fillId="13" borderId="3" xfId="40" applyFont="1" applyFill="1" applyBorder="1" applyAlignment="1">
      <alignment horizontal="right" vertical="center"/>
    </xf>
    <xf numFmtId="2" fontId="49" fillId="13" borderId="3" xfId="40" applyNumberFormat="1" applyFont="1" applyFill="1" applyBorder="1" applyAlignment="1">
      <alignment horizontal="right" vertical="center"/>
    </xf>
    <xf numFmtId="4" fontId="49" fillId="13" borderId="3" xfId="0" applyNumberFormat="1" applyFont="1" applyFill="1" applyBorder="1" applyAlignment="1">
      <alignment horizontal="right" vertical="center"/>
    </xf>
    <xf numFmtId="2" fontId="59" fillId="0" borderId="0" xfId="0" applyNumberFormat="1" applyFont="1" applyAlignment="1">
      <alignment vertical="center"/>
    </xf>
    <xf numFmtId="0" fontId="2" fillId="0" borderId="22" xfId="0" applyFont="1" applyBorder="1" applyAlignment="1" applyProtection="1">
      <alignment wrapText="1"/>
      <protection locked="0"/>
    </xf>
    <xf numFmtId="0" fontId="2" fillId="0" borderId="3" xfId="0" applyFont="1" applyBorder="1" applyAlignment="1" applyProtection="1">
      <alignment horizontal="left" wrapText="1"/>
      <protection locked="0"/>
    </xf>
    <xf numFmtId="0" fontId="2" fillId="0" borderId="0" xfId="42" applyFont="1" applyAlignment="1">
      <alignment horizontal="center" vertical="center"/>
    </xf>
    <xf numFmtId="0" fontId="56" fillId="0" borderId="0" xfId="0" applyFont="1" applyAlignment="1">
      <alignment vertical="top" wrapText="1"/>
    </xf>
    <xf numFmtId="0" fontId="52" fillId="13" borderId="0" xfId="0" applyFont="1" applyFill="1" applyAlignment="1">
      <alignment horizontal="left" vertical="justify" wrapText="1"/>
    </xf>
    <xf numFmtId="14" fontId="59" fillId="0" borderId="0" xfId="0" applyNumberFormat="1" applyFont="1" applyAlignment="1">
      <alignment vertical="center"/>
    </xf>
    <xf numFmtId="2" fontId="57" fillId="0" borderId="0" xfId="0" applyNumberFormat="1" applyFont="1"/>
    <xf numFmtId="0" fontId="63" fillId="13" borderId="20" xfId="0" applyFont="1" applyFill="1" applyBorder="1" applyAlignment="1">
      <alignment horizontal="justify" vertical="top" wrapText="1"/>
    </xf>
    <xf numFmtId="2" fontId="63" fillId="13" borderId="2" xfId="0" applyNumberFormat="1" applyFont="1" applyFill="1" applyBorder="1" applyAlignment="1">
      <alignment horizontal="center" vertical="top" shrinkToFit="1"/>
    </xf>
    <xf numFmtId="2" fontId="56" fillId="13" borderId="2" xfId="0" applyNumberFormat="1" applyFont="1" applyFill="1" applyBorder="1" applyAlignment="1">
      <alignment horizontal="center" vertical="top" wrapText="1"/>
    </xf>
    <xf numFmtId="2" fontId="56" fillId="13" borderId="2" xfId="0" applyNumberFormat="1" applyFont="1" applyFill="1" applyBorder="1" applyAlignment="1">
      <alignment horizontal="right" vertical="top" wrapText="1"/>
    </xf>
    <xf numFmtId="2" fontId="63" fillId="13" borderId="2" xfId="0" applyNumberFormat="1" applyFont="1" applyFill="1" applyBorder="1" applyAlignment="1">
      <alignment horizontal="right" vertical="top" wrapText="1"/>
    </xf>
    <xf numFmtId="0" fontId="56" fillId="13" borderId="2" xfId="0" applyFont="1" applyFill="1" applyBorder="1" applyAlignment="1">
      <alignment vertical="top" wrapText="1"/>
    </xf>
    <xf numFmtId="2" fontId="43" fillId="13" borderId="3" xfId="0" applyNumberFormat="1" applyFont="1" applyFill="1" applyBorder="1" applyAlignment="1">
      <alignment horizontal="center" vertical="center" wrapText="1"/>
    </xf>
    <xf numFmtId="0" fontId="77" fillId="13" borderId="0" xfId="0" applyFont="1" applyFill="1" applyAlignment="1">
      <alignment horizontal="center" vertical="top"/>
    </xf>
    <xf numFmtId="0" fontId="75" fillId="0" borderId="0" xfId="34" applyFont="1" applyAlignment="1">
      <alignment horizontal="center" vertical="top"/>
    </xf>
    <xf numFmtId="0" fontId="78" fillId="0" borderId="0" xfId="37" applyFont="1" applyAlignment="1">
      <alignment horizontal="center" vertical="top"/>
    </xf>
    <xf numFmtId="2" fontId="55" fillId="7" borderId="3" xfId="46" applyNumberFormat="1" applyFont="1" applyFill="1" applyBorder="1"/>
    <xf numFmtId="2" fontId="55" fillId="8" borderId="3" xfId="46" applyNumberFormat="1" applyFont="1" applyFill="1" applyBorder="1"/>
    <xf numFmtId="2" fontId="55" fillId="9" borderId="3" xfId="46" applyNumberFormat="1" applyFont="1" applyFill="1" applyBorder="1"/>
    <xf numFmtId="2" fontId="55" fillId="10" borderId="3" xfId="46" applyNumberFormat="1" applyFont="1" applyFill="1" applyBorder="1"/>
    <xf numFmtId="2" fontId="55" fillId="11" borderId="3" xfId="46" applyNumberFormat="1" applyFont="1" applyFill="1" applyBorder="1"/>
    <xf numFmtId="1" fontId="25" fillId="0" borderId="17" xfId="23" applyNumberFormat="1" applyFont="1" applyBorder="1" applyAlignment="1">
      <alignment horizontal="center" vertical="center" wrapText="1"/>
    </xf>
    <xf numFmtId="0" fontId="85" fillId="0" borderId="17" xfId="23" applyFont="1" applyBorder="1" applyAlignment="1">
      <alignment horizontal="right" vertical="top" wrapText="1"/>
    </xf>
    <xf numFmtId="0" fontId="36" fillId="0" borderId="17" xfId="23" applyFont="1" applyBorder="1" applyAlignment="1">
      <alignment horizontal="right" vertical="center" wrapText="1"/>
    </xf>
    <xf numFmtId="2" fontId="37" fillId="0" borderId="16" xfId="23" applyNumberFormat="1" applyFont="1" applyBorder="1"/>
    <xf numFmtId="0" fontId="25" fillId="0" borderId="0" xfId="23" applyFont="1" applyAlignment="1">
      <alignment wrapText="1"/>
    </xf>
    <xf numFmtId="0" fontId="25" fillId="0" borderId="0" xfId="23" applyFont="1"/>
    <xf numFmtId="0" fontId="37" fillId="0" borderId="0" xfId="23" applyFont="1"/>
    <xf numFmtId="0" fontId="25" fillId="0" borderId="0" xfId="23" applyFont="1" applyAlignment="1">
      <alignment horizontal="center"/>
    </xf>
    <xf numFmtId="0" fontId="25" fillId="0" borderId="0" xfId="23" applyFont="1" applyAlignment="1">
      <alignment horizontal="center" vertical="center" wrapText="1"/>
    </xf>
    <xf numFmtId="0" fontId="59" fillId="0" borderId="0" xfId="42" applyFont="1" applyAlignment="1">
      <alignment horizontal="left" vertical="center"/>
    </xf>
    <xf numFmtId="0" fontId="86" fillId="12" borderId="0" xfId="32" applyFont="1" applyFill="1"/>
    <xf numFmtId="0" fontId="86" fillId="15" borderId="0" xfId="0" applyFont="1" applyFill="1" applyAlignment="1">
      <alignment vertical="top"/>
    </xf>
    <xf numFmtId="0" fontId="86" fillId="15" borderId="0" xfId="0" applyFont="1" applyFill="1"/>
    <xf numFmtId="0" fontId="86" fillId="14" borderId="0" xfId="0" applyFont="1" applyFill="1"/>
    <xf numFmtId="0" fontId="86" fillId="0" borderId="0" xfId="0" applyFont="1" applyAlignment="1">
      <alignment horizontal="center"/>
    </xf>
    <xf numFmtId="0" fontId="86" fillId="16" borderId="0" xfId="0" applyFont="1" applyFill="1" applyAlignment="1">
      <alignment horizontal="center" vertical="center"/>
    </xf>
    <xf numFmtId="0" fontId="25" fillId="0" borderId="17" xfId="23" applyFont="1" applyBorder="1" applyAlignment="1">
      <alignment vertical="center" wrapText="1"/>
    </xf>
    <xf numFmtId="0" fontId="38" fillId="0" borderId="23" xfId="23" applyFont="1" applyBorder="1"/>
    <xf numFmtId="0" fontId="25" fillId="0" borderId="23" xfId="23" applyFont="1" applyBorder="1" applyAlignment="1">
      <alignment horizontal="center" vertical="center" wrapText="1"/>
    </xf>
    <xf numFmtId="167" fontId="25" fillId="0" borderId="17" xfId="23" applyNumberFormat="1" applyFont="1" applyBorder="1" applyAlignment="1">
      <alignment horizontal="left" vertical="center" wrapText="1"/>
    </xf>
    <xf numFmtId="167" fontId="25" fillId="0" borderId="17" xfId="23" applyNumberFormat="1" applyFont="1" applyBorder="1" applyAlignment="1">
      <alignment vertical="center" wrapText="1"/>
    </xf>
    <xf numFmtId="167" fontId="25" fillId="0" borderId="24" xfId="23" applyNumberFormat="1" applyFont="1" applyBorder="1" applyAlignment="1">
      <alignment vertical="center" wrapText="1"/>
    </xf>
    <xf numFmtId="2" fontId="25" fillId="0" borderId="17" xfId="23" applyNumberFormat="1" applyFont="1" applyBorder="1" applyAlignment="1">
      <alignment horizontal="left" vertical="center" wrapText="1"/>
    </xf>
    <xf numFmtId="2" fontId="25" fillId="0" borderId="17" xfId="23" applyNumberFormat="1" applyFont="1" applyBorder="1" applyAlignment="1">
      <alignment horizontal="left" vertical="center"/>
    </xf>
    <xf numFmtId="167" fontId="25" fillId="0" borderId="17" xfId="23" applyNumberFormat="1" applyFont="1" applyBorder="1" applyAlignment="1">
      <alignment horizontal="left" vertical="center"/>
    </xf>
    <xf numFmtId="1" fontId="25" fillId="0" borderId="17" xfId="23" applyNumberFormat="1" applyFont="1" applyBorder="1" applyAlignment="1">
      <alignment horizontal="left" vertical="center"/>
    </xf>
    <xf numFmtId="173" fontId="25" fillId="0" borderId="17" xfId="23" applyNumberFormat="1" applyFont="1" applyBorder="1" applyAlignment="1">
      <alignment horizontal="left" vertical="center" wrapText="1"/>
    </xf>
    <xf numFmtId="173" fontId="25" fillId="0" borderId="17" xfId="23" applyNumberFormat="1" applyFont="1" applyBorder="1" applyAlignment="1">
      <alignment vertical="center" wrapText="1"/>
    </xf>
    <xf numFmtId="173" fontId="25" fillId="0" borderId="24" xfId="23" applyNumberFormat="1" applyFont="1" applyBorder="1" applyAlignment="1">
      <alignment vertical="center" wrapText="1"/>
    </xf>
    <xf numFmtId="2" fontId="25" fillId="0" borderId="17" xfId="23" applyNumberFormat="1" applyFont="1" applyBorder="1" applyAlignment="1">
      <alignment vertical="center" wrapText="1"/>
    </xf>
    <xf numFmtId="2" fontId="25" fillId="0" borderId="24" xfId="23" applyNumberFormat="1" applyFont="1" applyBorder="1" applyAlignment="1">
      <alignment vertical="center" wrapText="1"/>
    </xf>
    <xf numFmtId="0" fontId="39" fillId="0" borderId="23" xfId="23" applyFont="1" applyBorder="1" applyAlignment="1">
      <alignment horizontal="center" vertical="top" wrapText="1"/>
    </xf>
    <xf numFmtId="2" fontId="25" fillId="0" borderId="24" xfId="23" applyNumberFormat="1" applyFont="1" applyBorder="1" applyAlignment="1">
      <alignment horizontal="center" vertical="center" wrapText="1"/>
    </xf>
    <xf numFmtId="2" fontId="36" fillId="0" borderId="24" xfId="23" applyNumberFormat="1" applyFont="1" applyBorder="1" applyAlignment="1">
      <alignment horizontal="center" vertical="center" wrapText="1"/>
    </xf>
    <xf numFmtId="0" fontId="25" fillId="0" borderId="28" xfId="23" applyFont="1" applyBorder="1" applyAlignment="1">
      <alignment wrapText="1"/>
    </xf>
    <xf numFmtId="0" fontId="25" fillId="0" borderId="29" xfId="23" applyFont="1" applyBorder="1" applyAlignment="1">
      <alignment wrapText="1"/>
    </xf>
    <xf numFmtId="0" fontId="25" fillId="0" borderId="29" xfId="23" applyFont="1" applyBorder="1" applyAlignment="1">
      <alignment horizontal="center" vertical="center" wrapText="1"/>
    </xf>
    <xf numFmtId="0" fontId="25" fillId="0" borderId="30" xfId="23" applyFont="1" applyBorder="1" applyAlignment="1">
      <alignment horizontal="center" vertical="center" wrapText="1"/>
    </xf>
    <xf numFmtId="0" fontId="39" fillId="0" borderId="23" xfId="23" applyFont="1" applyBorder="1" applyAlignment="1">
      <alignment horizontal="center" vertical="center" wrapText="1"/>
    </xf>
    <xf numFmtId="0" fontId="56" fillId="13" borderId="0" xfId="39" applyFont="1" applyFill="1" applyBorder="1" applyAlignment="1">
      <alignment vertical="top" wrapText="1" shrinkToFit="1"/>
    </xf>
    <xf numFmtId="0" fontId="65" fillId="13" borderId="3" xfId="39" applyFont="1" applyFill="1" applyAlignment="1">
      <alignment horizontal="center" vertical="center" wrapText="1" shrinkToFit="1"/>
    </xf>
    <xf numFmtId="0" fontId="65" fillId="13" borderId="3" xfId="0" applyFont="1" applyFill="1" applyBorder="1" applyAlignment="1">
      <alignment horizontal="center" vertical="center" wrapText="1"/>
    </xf>
    <xf numFmtId="0" fontId="65" fillId="13" borderId="3" xfId="37" applyFont="1" applyFill="1" applyBorder="1" applyAlignment="1">
      <alignment horizontal="center" vertical="center" wrapText="1"/>
    </xf>
    <xf numFmtId="2" fontId="65" fillId="13" borderId="3" xfId="39" applyNumberFormat="1" applyFont="1" applyFill="1" applyAlignment="1">
      <alignment horizontal="center" vertical="center" wrapText="1" shrinkToFit="1"/>
    </xf>
    <xf numFmtId="0" fontId="66" fillId="13" borderId="3" xfId="39" applyFont="1" applyFill="1" applyAlignment="1">
      <alignment horizontal="center" vertical="top" wrapText="1" shrinkToFit="1"/>
    </xf>
    <xf numFmtId="0" fontId="66" fillId="13" borderId="0" xfId="39" applyFont="1" applyFill="1" applyBorder="1" applyAlignment="1">
      <alignment vertical="top" wrapText="1" shrinkToFit="1"/>
    </xf>
    <xf numFmtId="0" fontId="56" fillId="13" borderId="3" xfId="39" applyFont="1" applyFill="1" applyAlignment="1">
      <alignment horizontal="center" vertical="center" wrapText="1" shrinkToFit="1"/>
    </xf>
    <xf numFmtId="0" fontId="56" fillId="13" borderId="3" xfId="39" applyFont="1" applyFill="1" applyAlignment="1">
      <alignment horizontal="left" vertical="center" wrapText="1" shrinkToFit="1"/>
    </xf>
    <xf numFmtId="2" fontId="56" fillId="13" borderId="3" xfId="39" applyNumberFormat="1" applyFont="1" applyFill="1" applyAlignment="1">
      <alignment horizontal="center" vertical="center" wrapText="1" shrinkToFit="1"/>
    </xf>
    <xf numFmtId="2" fontId="56" fillId="13" borderId="3" xfId="0" applyNumberFormat="1" applyFont="1" applyFill="1" applyBorder="1" applyAlignment="1">
      <alignment horizontal="center" vertical="center" wrapText="1"/>
    </xf>
    <xf numFmtId="2" fontId="67" fillId="13" borderId="3" xfId="39" applyNumberFormat="1" applyFont="1" applyFill="1" applyAlignment="1">
      <alignment horizontal="center" vertical="center" wrapText="1" shrinkToFit="1"/>
    </xf>
    <xf numFmtId="2" fontId="56" fillId="13" borderId="0" xfId="39" applyNumberFormat="1" applyFont="1" applyFill="1" applyBorder="1" applyAlignment="1">
      <alignment vertical="top" wrapText="1" shrinkToFit="1"/>
    </xf>
    <xf numFmtId="0" fontId="56" fillId="13" borderId="3" xfId="39" applyFont="1" applyFill="1" applyAlignment="1">
      <alignment vertical="top" wrapText="1" shrinkToFit="1"/>
    </xf>
    <xf numFmtId="2" fontId="56" fillId="13" borderId="3" xfId="39" applyNumberFormat="1" applyFont="1" applyFill="1" applyAlignment="1">
      <alignment vertical="top" wrapText="1" shrinkToFit="1"/>
    </xf>
    <xf numFmtId="0" fontId="74" fillId="13" borderId="3" xfId="39" applyFont="1" applyFill="1" applyAlignment="1">
      <alignment vertical="top" wrapText="1" shrinkToFit="1"/>
    </xf>
    <xf numFmtId="0" fontId="56" fillId="13" borderId="3" xfId="37" applyFont="1" applyFill="1" applyBorder="1" applyAlignment="1">
      <alignment vertical="top" shrinkToFit="1"/>
    </xf>
    <xf numFmtId="0" fontId="56" fillId="13" borderId="3" xfId="37" applyFont="1" applyFill="1" applyBorder="1" applyAlignment="1">
      <alignment vertical="top"/>
    </xf>
    <xf numFmtId="9" fontId="56" fillId="13" borderId="3" xfId="37" applyNumberFormat="1" applyFont="1" applyFill="1" applyBorder="1" applyAlignment="1">
      <alignment vertical="top"/>
    </xf>
    <xf numFmtId="2" fontId="56" fillId="13" borderId="3" xfId="38" applyNumberFormat="1" applyFont="1" applyFill="1" applyBorder="1" applyAlignment="1">
      <alignment vertical="top"/>
    </xf>
    <xf numFmtId="2" fontId="56" fillId="13" borderId="3" xfId="37" applyNumberFormat="1" applyFont="1" applyFill="1" applyBorder="1" applyAlignment="1">
      <alignment vertical="top"/>
    </xf>
    <xf numFmtId="0" fontId="56" fillId="13" borderId="0" xfId="37" applyFont="1" applyFill="1" applyAlignment="1">
      <alignment vertical="top"/>
    </xf>
    <xf numFmtId="0" fontId="63" fillId="13" borderId="3" xfId="0" applyFont="1" applyFill="1" applyBorder="1"/>
    <xf numFmtId="169" fontId="56" fillId="13" borderId="3" xfId="0" applyNumberFormat="1" applyFont="1" applyFill="1" applyBorder="1" applyAlignment="1">
      <alignment vertical="top"/>
    </xf>
    <xf numFmtId="0" fontId="63" fillId="13" borderId="0" xfId="0" applyFont="1" applyFill="1"/>
    <xf numFmtId="169" fontId="63" fillId="13" borderId="0" xfId="0" applyNumberFormat="1" applyFont="1" applyFill="1" applyAlignment="1">
      <alignment vertical="top"/>
    </xf>
    <xf numFmtId="9" fontId="56" fillId="13" borderId="0" xfId="37" applyNumberFormat="1" applyFont="1" applyFill="1" applyAlignment="1">
      <alignment vertical="top"/>
    </xf>
    <xf numFmtId="2" fontId="56" fillId="13" borderId="0" xfId="37" applyNumberFormat="1" applyFont="1" applyFill="1" applyAlignment="1">
      <alignment vertical="top"/>
    </xf>
    <xf numFmtId="0" fontId="56" fillId="13" borderId="0" xfId="39" applyFont="1" applyFill="1" applyBorder="1" applyAlignment="1">
      <alignment horizontal="center" vertical="top" wrapText="1" shrinkToFit="1"/>
    </xf>
    <xf numFmtId="0" fontId="63" fillId="13" borderId="0" xfId="39" applyFont="1" applyFill="1" applyBorder="1" applyAlignment="1">
      <alignment horizontal="center" vertical="center" wrapText="1" shrinkToFit="1"/>
    </xf>
    <xf numFmtId="0" fontId="88" fillId="12" borderId="0" xfId="32" applyFont="1" applyFill="1"/>
    <xf numFmtId="169" fontId="56" fillId="13" borderId="3" xfId="0" applyNumberFormat="1" applyFont="1" applyFill="1" applyBorder="1" applyAlignment="1">
      <alignment vertical="center" wrapText="1"/>
    </xf>
    <xf numFmtId="14" fontId="2" fillId="0" borderId="0" xfId="42" applyNumberFormat="1" applyFont="1" applyAlignment="1">
      <alignment horizontal="center" vertical="center"/>
    </xf>
    <xf numFmtId="2" fontId="63" fillId="13" borderId="3" xfId="40" applyNumberFormat="1" applyFont="1" applyFill="1" applyBorder="1" applyAlignment="1">
      <alignment vertical="top"/>
    </xf>
    <xf numFmtId="0" fontId="52" fillId="13" borderId="0" xfId="0" applyFont="1" applyFill="1" applyAlignment="1">
      <alignment horizontal="center" vertical="justify" wrapText="1"/>
    </xf>
    <xf numFmtId="176" fontId="25" fillId="0" borderId="17" xfId="23" applyNumberFormat="1" applyFont="1" applyBorder="1" applyAlignment="1">
      <alignment horizontal="left" vertical="center"/>
    </xf>
    <xf numFmtId="0" fontId="59" fillId="13" borderId="0" xfId="0" applyFont="1" applyFill="1"/>
    <xf numFmtId="0" fontId="57" fillId="13" borderId="0" xfId="0" applyFont="1" applyFill="1" applyAlignment="1">
      <alignment vertical="top"/>
    </xf>
    <xf numFmtId="0" fontId="57" fillId="13" borderId="0" xfId="0" applyFont="1" applyFill="1" applyAlignment="1">
      <alignment horizontal="right" vertical="top"/>
    </xf>
    <xf numFmtId="0" fontId="59" fillId="13" borderId="0" xfId="0" applyFont="1" applyFill="1" applyAlignment="1">
      <alignment horizontal="center" vertical="center"/>
    </xf>
    <xf numFmtId="2" fontId="57" fillId="13" borderId="19" xfId="44" applyNumberFormat="1" applyFont="1" applyFill="1" applyBorder="1" applyAlignment="1">
      <alignment horizontal="left" vertical="center"/>
    </xf>
    <xf numFmtId="2" fontId="57" fillId="13" borderId="19" xfId="44" applyNumberFormat="1" applyFont="1" applyFill="1" applyBorder="1" applyAlignment="1">
      <alignment horizontal="left" vertical="center" shrinkToFit="1"/>
    </xf>
    <xf numFmtId="0" fontId="57" fillId="13" borderId="19" xfId="0" applyFont="1" applyFill="1" applyBorder="1" applyAlignment="1">
      <alignment horizontal="right" vertical="center"/>
    </xf>
    <xf numFmtId="0" fontId="59" fillId="13" borderId="3" xfId="0" applyFont="1" applyFill="1" applyBorder="1" applyAlignment="1">
      <alignment horizontal="center" vertical="center" wrapText="1"/>
    </xf>
    <xf numFmtId="2" fontId="59" fillId="13" borderId="0" xfId="0" applyNumberFormat="1" applyFont="1" applyFill="1"/>
    <xf numFmtId="0" fontId="59" fillId="13" borderId="3" xfId="0" applyFont="1" applyFill="1" applyBorder="1" applyAlignment="1">
      <alignment horizontal="center" vertical="center"/>
    </xf>
    <xf numFmtId="0" fontId="2" fillId="13" borderId="3" xfId="43" applyFill="1" applyBorder="1" applyAlignment="1">
      <alignment horizontal="center" vertical="top" wrapText="1"/>
    </xf>
    <xf numFmtId="2" fontId="2" fillId="13" borderId="3" xfId="0" applyNumberFormat="1" applyFont="1" applyFill="1" applyBorder="1" applyAlignment="1">
      <alignment horizontal="right" vertical="top"/>
    </xf>
    <xf numFmtId="0" fontId="59" fillId="13" borderId="0" xfId="0" applyFont="1" applyFill="1" applyAlignment="1">
      <alignment vertical="top"/>
    </xf>
    <xf numFmtId="0" fontId="2" fillId="13" borderId="3" xfId="43" applyFill="1" applyBorder="1" applyAlignment="1">
      <alignment horizontal="right" vertical="top" wrapText="1"/>
    </xf>
    <xf numFmtId="2" fontId="2" fillId="13" borderId="3" xfId="43" applyNumberFormat="1" applyFill="1" applyBorder="1" applyAlignment="1">
      <alignment horizontal="center" vertical="center"/>
    </xf>
    <xf numFmtId="167" fontId="2" fillId="13" borderId="3" xfId="43" applyNumberFormat="1" applyFill="1" applyBorder="1" applyAlignment="1">
      <alignment horizontal="center" vertical="center"/>
    </xf>
    <xf numFmtId="2" fontId="2" fillId="13" borderId="3" xfId="0" applyNumberFormat="1" applyFont="1" applyFill="1" applyBorder="1" applyAlignment="1">
      <alignment horizontal="center" vertical="center" shrinkToFit="1"/>
    </xf>
    <xf numFmtId="0" fontId="2" fillId="13" borderId="3" xfId="43" applyFill="1" applyBorder="1" applyAlignment="1">
      <alignment horizontal="center" vertical="top"/>
    </xf>
    <xf numFmtId="0" fontId="2" fillId="13" borderId="3" xfId="0" applyFont="1" applyFill="1" applyBorder="1" applyAlignment="1">
      <alignment horizontal="center" vertical="top"/>
    </xf>
    <xf numFmtId="0" fontId="69" fillId="13" borderId="3" xfId="0" applyFont="1" applyFill="1" applyBorder="1" applyAlignment="1">
      <alignment horizontal="center" vertical="top"/>
    </xf>
    <xf numFmtId="2" fontId="2" fillId="13" borderId="3" xfId="43" applyNumberFormat="1" applyFill="1" applyBorder="1" applyAlignment="1">
      <alignment horizontal="center" vertical="top"/>
    </xf>
    <xf numFmtId="0" fontId="5" fillId="13" borderId="3" xfId="43" applyFont="1" applyFill="1" applyBorder="1" applyAlignment="1">
      <alignment horizontal="center" vertical="top" wrapText="1"/>
    </xf>
    <xf numFmtId="0" fontId="5" fillId="13" borderId="3" xfId="43" applyFont="1" applyFill="1" applyBorder="1" applyAlignment="1">
      <alignment vertical="top"/>
    </xf>
    <xf numFmtId="0" fontId="5" fillId="13" borderId="3" xfId="43" applyFont="1" applyFill="1" applyBorder="1" applyAlignment="1">
      <alignment horizontal="center" vertical="top"/>
    </xf>
    <xf numFmtId="2" fontId="5" fillId="13" borderId="3" xfId="43" applyNumberFormat="1" applyFont="1" applyFill="1" applyBorder="1" applyAlignment="1">
      <alignment horizontal="center" vertical="top" shrinkToFit="1"/>
    </xf>
    <xf numFmtId="2" fontId="84" fillId="13" borderId="3" xfId="43" applyNumberFormat="1" applyFont="1" applyFill="1" applyBorder="1" applyAlignment="1">
      <alignment horizontal="center" vertical="top"/>
    </xf>
    <xf numFmtId="0" fontId="5" fillId="13" borderId="3" xfId="0" applyFont="1" applyFill="1" applyBorder="1" applyAlignment="1">
      <alignment horizontal="center" vertical="top"/>
    </xf>
    <xf numFmtId="2" fontId="5" fillId="13" borderId="3" xfId="0" applyNumberFormat="1" applyFont="1" applyFill="1" applyBorder="1" applyAlignment="1">
      <alignment horizontal="right" vertical="top"/>
    </xf>
    <xf numFmtId="2" fontId="57" fillId="13" borderId="0" xfId="0" applyNumberFormat="1" applyFont="1" applyFill="1" applyAlignment="1">
      <alignment vertical="top"/>
    </xf>
    <xf numFmtId="0" fontId="5" fillId="13" borderId="20" xfId="43" applyFont="1" applyFill="1" applyBorder="1" applyAlignment="1">
      <alignment vertical="top"/>
    </xf>
    <xf numFmtId="0" fontId="5" fillId="13" borderId="2" xfId="43" applyFont="1" applyFill="1" applyBorder="1" applyAlignment="1">
      <alignment horizontal="center" vertical="top"/>
    </xf>
    <xf numFmtId="2" fontId="5" fillId="13" borderId="2" xfId="43" applyNumberFormat="1" applyFont="1" applyFill="1" applyBorder="1" applyAlignment="1">
      <alignment horizontal="center" vertical="top"/>
    </xf>
    <xf numFmtId="2" fontId="84" fillId="13" borderId="2" xfId="43" applyNumberFormat="1" applyFont="1" applyFill="1" applyBorder="1" applyAlignment="1">
      <alignment horizontal="center" vertical="top"/>
    </xf>
    <xf numFmtId="0" fontId="5" fillId="13" borderId="2" xfId="0" applyFont="1" applyFill="1" applyBorder="1" applyAlignment="1">
      <alignment horizontal="center" vertical="top"/>
    </xf>
    <xf numFmtId="0" fontId="5" fillId="13" borderId="21" xfId="0" applyFont="1" applyFill="1" applyBorder="1" applyAlignment="1">
      <alignment horizontal="center" vertical="top"/>
    </xf>
    <xf numFmtId="2" fontId="5" fillId="13" borderId="2" xfId="43" applyNumberFormat="1" applyFont="1" applyFill="1" applyBorder="1" applyAlignment="1">
      <alignment horizontal="center" vertical="top" shrinkToFit="1"/>
    </xf>
    <xf numFmtId="0" fontId="0" fillId="13" borderId="0" xfId="0" applyFill="1"/>
    <xf numFmtId="2" fontId="2" fillId="13" borderId="2" xfId="0" applyNumberFormat="1" applyFont="1" applyFill="1" applyBorder="1" applyAlignment="1">
      <alignment horizontal="center" vertical="center" shrinkToFit="1"/>
    </xf>
    <xf numFmtId="0" fontId="2" fillId="13" borderId="3" xfId="45" applyFill="1" applyBorder="1" applyAlignment="1">
      <alignment horizontal="center" vertical="top"/>
    </xf>
    <xf numFmtId="2" fontId="5" fillId="13" borderId="3" xfId="0" applyNumberFormat="1" applyFont="1" applyFill="1" applyBorder="1" applyAlignment="1">
      <alignment horizontal="right" vertical="center"/>
    </xf>
    <xf numFmtId="2" fontId="2" fillId="13" borderId="3" xfId="0" applyNumberFormat="1" applyFont="1" applyFill="1" applyBorder="1" applyAlignment="1">
      <alignment horizontal="center" vertical="top"/>
    </xf>
    <xf numFmtId="2" fontId="5" fillId="13" borderId="3" xfId="0" applyNumberFormat="1" applyFont="1" applyFill="1" applyBorder="1" applyAlignment="1">
      <alignment horizontal="center" vertical="center" shrinkToFit="1"/>
    </xf>
    <xf numFmtId="0" fontId="5" fillId="13" borderId="3" xfId="0" applyFont="1" applyFill="1" applyBorder="1" applyAlignment="1">
      <alignment horizontal="center" vertical="center"/>
    </xf>
    <xf numFmtId="0" fontId="5" fillId="13" borderId="3" xfId="0" applyFont="1" applyFill="1" applyBorder="1" applyAlignment="1">
      <alignment vertical="top"/>
    </xf>
    <xf numFmtId="0" fontId="50" fillId="13" borderId="3" xfId="0" applyFont="1" applyFill="1" applyBorder="1" applyAlignment="1">
      <alignment vertical="top"/>
    </xf>
    <xf numFmtId="172" fontId="2" fillId="13" borderId="3" xfId="0" applyNumberFormat="1" applyFont="1" applyFill="1" applyBorder="1" applyAlignment="1">
      <alignment horizontal="center" vertical="top" wrapText="1"/>
    </xf>
    <xf numFmtId="2" fontId="2" fillId="13" borderId="3" xfId="0" applyNumberFormat="1" applyFont="1" applyFill="1" applyBorder="1" applyAlignment="1">
      <alignment horizontal="center" vertical="top" shrinkToFit="1"/>
    </xf>
    <xf numFmtId="167" fontId="69" fillId="13" borderId="3" xfId="43" applyNumberFormat="1" applyFont="1" applyFill="1" applyBorder="1" applyAlignment="1">
      <alignment horizontal="center" vertical="center"/>
    </xf>
    <xf numFmtId="0" fontId="2" fillId="13" borderId="3" xfId="43" applyFill="1" applyBorder="1" applyAlignment="1">
      <alignment horizontal="center" vertical="top" shrinkToFit="1"/>
    </xf>
    <xf numFmtId="2" fontId="5" fillId="13" borderId="3" xfId="43" applyNumberFormat="1" applyFont="1" applyFill="1" applyBorder="1" applyAlignment="1">
      <alignment horizontal="center" vertical="center" shrinkToFit="1"/>
    </xf>
    <xf numFmtId="2" fontId="5" fillId="13" borderId="3" xfId="0" applyNumberFormat="1" applyFont="1" applyFill="1" applyBorder="1" applyAlignment="1">
      <alignment horizontal="center" vertical="top" shrinkToFit="1"/>
    </xf>
    <xf numFmtId="0" fontId="5" fillId="13" borderId="3" xfId="43" applyFont="1" applyFill="1" applyBorder="1" applyAlignment="1">
      <alignment horizontal="center" vertical="center"/>
    </xf>
    <xf numFmtId="2" fontId="5" fillId="13" borderId="3" xfId="43" applyNumberFormat="1" applyFont="1" applyFill="1" applyBorder="1" applyAlignment="1">
      <alignment horizontal="center" vertical="center"/>
    </xf>
    <xf numFmtId="0" fontId="5" fillId="13" borderId="3" xfId="45" applyFont="1" applyFill="1" applyBorder="1" applyAlignment="1">
      <alignment horizontal="center" vertical="top"/>
    </xf>
    <xf numFmtId="2" fontId="5" fillId="13" borderId="3" xfId="0" applyNumberFormat="1" applyFont="1" applyFill="1" applyBorder="1" applyAlignment="1">
      <alignment horizontal="center" vertical="top"/>
    </xf>
    <xf numFmtId="2" fontId="5" fillId="13" borderId="3" xfId="45" applyNumberFormat="1" applyFont="1" applyFill="1" applyBorder="1" applyAlignment="1">
      <alignment horizontal="right" vertical="top"/>
    </xf>
    <xf numFmtId="2" fontId="2" fillId="13" borderId="3" xfId="0" applyNumberFormat="1" applyFont="1" applyFill="1" applyBorder="1" applyAlignment="1">
      <alignment horizontal="center" vertical="center"/>
    </xf>
    <xf numFmtId="2" fontId="69" fillId="13" borderId="3" xfId="0" applyNumberFormat="1" applyFont="1" applyFill="1" applyBorder="1" applyAlignment="1">
      <alignment horizontal="center" vertical="center"/>
    </xf>
    <xf numFmtId="167" fontId="69" fillId="13" borderId="3" xfId="0" applyNumberFormat="1" applyFont="1" applyFill="1" applyBorder="1" applyAlignment="1">
      <alignment horizontal="center" vertical="center"/>
    </xf>
    <xf numFmtId="0" fontId="5" fillId="13" borderId="3" xfId="45" applyFont="1" applyFill="1" applyBorder="1" applyAlignment="1">
      <alignment horizontal="center" vertical="top" shrinkToFit="1"/>
    </xf>
    <xf numFmtId="2" fontId="59" fillId="13" borderId="0" xfId="0" applyNumberFormat="1" applyFont="1" applyFill="1" applyAlignment="1">
      <alignment vertical="top"/>
    </xf>
    <xf numFmtId="0" fontId="2" fillId="13" borderId="3" xfId="44" applyFill="1" applyBorder="1" applyAlignment="1">
      <alignment horizontal="center" vertical="top"/>
    </xf>
    <xf numFmtId="2" fontId="53" fillId="13" borderId="20" xfId="44" applyNumberFormat="1" applyFont="1" applyFill="1" applyBorder="1" applyAlignment="1">
      <alignment horizontal="left" vertical="top" wrapText="1"/>
    </xf>
    <xf numFmtId="0" fontId="2" fillId="13" borderId="3" xfId="41" applyFill="1" applyBorder="1" applyAlignment="1">
      <alignment horizontal="center" vertical="top" wrapText="1"/>
    </xf>
    <xf numFmtId="2" fontId="2" fillId="13" borderId="3" xfId="41" applyNumberFormat="1" applyFill="1" applyBorder="1" applyAlignment="1">
      <alignment horizontal="center" vertical="top" shrinkToFit="1"/>
    </xf>
    <xf numFmtId="2" fontId="5" fillId="13" borderId="20" xfId="0" applyNumberFormat="1" applyFont="1" applyFill="1" applyBorder="1" applyAlignment="1">
      <alignment vertical="top"/>
    </xf>
    <xf numFmtId="2" fontId="5" fillId="13" borderId="2" xfId="0" applyNumberFormat="1" applyFont="1" applyFill="1" applyBorder="1" applyAlignment="1">
      <alignment vertical="top"/>
    </xf>
    <xf numFmtId="2" fontId="5" fillId="13" borderId="21" xfId="0" applyNumberFormat="1" applyFont="1" applyFill="1" applyBorder="1" applyAlignment="1">
      <alignment vertical="top"/>
    </xf>
    <xf numFmtId="2" fontId="69" fillId="13" borderId="3" xfId="0" applyNumberFormat="1" applyFont="1" applyFill="1" applyBorder="1" applyAlignment="1">
      <alignment horizontal="right" vertical="top"/>
    </xf>
    <xf numFmtId="1" fontId="59" fillId="13" borderId="0" xfId="0" applyNumberFormat="1" applyFont="1" applyFill="1" applyAlignment="1">
      <alignment vertical="top"/>
    </xf>
    <xf numFmtId="0" fontId="2" fillId="13" borderId="3" xfId="45" applyFill="1" applyBorder="1" applyAlignment="1">
      <alignment horizontal="left" vertical="top"/>
    </xf>
    <xf numFmtId="0" fontId="2" fillId="13" borderId="3" xfId="45" applyFill="1" applyBorder="1" applyAlignment="1">
      <alignment horizontal="center" vertical="top" wrapText="1"/>
    </xf>
    <xf numFmtId="0" fontId="2" fillId="13" borderId="0" xfId="0" applyFont="1" applyFill="1" applyAlignment="1">
      <alignment horizontal="center" vertical="top"/>
    </xf>
    <xf numFmtId="0" fontId="2" fillId="13" borderId="0" xfId="45" applyFill="1" applyAlignment="1">
      <alignment horizontal="left" vertical="top"/>
    </xf>
    <xf numFmtId="0" fontId="2" fillId="13" borderId="0" xfId="45" applyFill="1" applyAlignment="1">
      <alignment horizontal="center" vertical="top" wrapText="1"/>
    </xf>
    <xf numFmtId="2" fontId="2" fillId="13" borderId="0" xfId="0" applyNumberFormat="1" applyFont="1" applyFill="1" applyAlignment="1">
      <alignment horizontal="center" vertical="top"/>
    </xf>
    <xf numFmtId="2" fontId="5" fillId="13" borderId="0" xfId="0" applyNumberFormat="1" applyFont="1" applyFill="1" applyAlignment="1">
      <alignment horizontal="center" vertical="top" shrinkToFit="1"/>
    </xf>
    <xf numFmtId="2" fontId="5" fillId="13" borderId="0" xfId="0" applyNumberFormat="1" applyFont="1" applyFill="1" applyAlignment="1">
      <alignment horizontal="right" vertical="top"/>
    </xf>
    <xf numFmtId="0" fontId="5" fillId="13" borderId="0" xfId="45" applyFont="1" applyFill="1" applyAlignment="1">
      <alignment horizontal="center" vertical="top"/>
    </xf>
    <xf numFmtId="0" fontId="59" fillId="13" borderId="0" xfId="0" applyFont="1" applyFill="1" applyAlignment="1">
      <alignment horizontal="center" vertical="top" wrapText="1"/>
    </xf>
    <xf numFmtId="2" fontId="59" fillId="13" borderId="0" xfId="0" applyNumberFormat="1" applyFont="1" applyFill="1" applyAlignment="1">
      <alignment horizontal="center" vertical="top" wrapText="1"/>
    </xf>
    <xf numFmtId="2" fontId="57" fillId="13" borderId="0" xfId="0" applyNumberFormat="1" applyFont="1" applyFill="1" applyAlignment="1">
      <alignment horizontal="right" vertical="top"/>
    </xf>
    <xf numFmtId="1" fontId="59" fillId="13" borderId="0" xfId="0" applyNumberFormat="1" applyFont="1" applyFill="1" applyAlignment="1">
      <alignment vertical="center"/>
    </xf>
    <xf numFmtId="0" fontId="59" fillId="13" borderId="0" xfId="0" applyFont="1" applyFill="1" applyAlignment="1">
      <alignment vertical="center"/>
    </xf>
    <xf numFmtId="0" fontId="57" fillId="13" borderId="0" xfId="42" applyFont="1" applyFill="1" applyAlignment="1">
      <alignment horizontal="center" vertical="top"/>
    </xf>
    <xf numFmtId="2" fontId="59" fillId="13" borderId="0" xfId="0" applyNumberFormat="1" applyFont="1" applyFill="1" applyAlignment="1">
      <alignment vertical="center"/>
    </xf>
    <xf numFmtId="0" fontId="59" fillId="13" borderId="0" xfId="0" applyFont="1" applyFill="1" applyAlignment="1">
      <alignment horizontal="right"/>
    </xf>
    <xf numFmtId="0" fontId="59" fillId="13" borderId="0" xfId="0" applyFont="1" applyFill="1" applyAlignment="1">
      <alignment horizontal="left"/>
    </xf>
    <xf numFmtId="0" fontId="57" fillId="13" borderId="0" xfId="42" applyFont="1" applyFill="1" applyAlignment="1">
      <alignment horizontal="left" vertical="top"/>
    </xf>
    <xf numFmtId="49" fontId="59" fillId="13" borderId="0" xfId="0" applyNumberFormat="1" applyFont="1" applyFill="1" applyAlignment="1">
      <alignment vertical="center"/>
    </xf>
    <xf numFmtId="0" fontId="61" fillId="13" borderId="0" xfId="0" applyFont="1" applyFill="1" applyAlignment="1">
      <alignment horizontal="left"/>
    </xf>
    <xf numFmtId="0" fontId="61" fillId="13" borderId="0" xfId="0" applyFont="1" applyFill="1" applyAlignment="1">
      <alignment horizontal="center"/>
    </xf>
    <xf numFmtId="2" fontId="53" fillId="13" borderId="2" xfId="44" applyNumberFormat="1" applyFont="1" applyFill="1" applyBorder="1" applyAlignment="1">
      <alignment vertical="top" wrapText="1"/>
    </xf>
    <xf numFmtId="170" fontId="26" fillId="13" borderId="3" xfId="0" applyNumberFormat="1" applyFont="1" applyFill="1" applyBorder="1" applyAlignment="1">
      <alignment horizontal="center" vertical="top" wrapText="1"/>
    </xf>
    <xf numFmtId="0" fontId="51" fillId="13" borderId="3" xfId="0" applyFont="1" applyFill="1" applyBorder="1" applyAlignment="1">
      <alignment vertical="top" wrapText="1"/>
    </xf>
    <xf numFmtId="0" fontId="51" fillId="13" borderId="3" xfId="35" applyFont="1" applyFill="1" applyBorder="1" applyAlignment="1">
      <alignment horizontal="right" vertical="center" wrapText="1"/>
    </xf>
    <xf numFmtId="2" fontId="51" fillId="13" borderId="3" xfId="35" applyNumberFormat="1" applyFont="1" applyFill="1" applyBorder="1" applyAlignment="1">
      <alignment horizontal="right" vertical="center" wrapText="1"/>
    </xf>
    <xf numFmtId="2" fontId="51" fillId="13" borderId="3" xfId="0" applyNumberFormat="1" applyFont="1" applyFill="1" applyBorder="1" applyAlignment="1">
      <alignment horizontal="right" vertical="top" wrapText="1"/>
    </xf>
    <xf numFmtId="170" fontId="26" fillId="13" borderId="0" xfId="0" applyNumberFormat="1" applyFont="1" applyFill="1" applyAlignment="1">
      <alignment horizontal="center" vertical="top" wrapText="1"/>
    </xf>
    <xf numFmtId="0" fontId="91" fillId="13" borderId="17" xfId="0" applyFont="1" applyFill="1" applyBorder="1" applyAlignment="1">
      <alignment horizontal="justify" vertical="top" wrapText="1"/>
    </xf>
    <xf numFmtId="0" fontId="51" fillId="13" borderId="0" xfId="35" applyFont="1" applyFill="1" applyAlignment="1">
      <alignment horizontal="right" vertical="center" wrapText="1"/>
    </xf>
    <xf numFmtId="2" fontId="51" fillId="13" borderId="0" xfId="35" applyNumberFormat="1" applyFont="1" applyFill="1" applyAlignment="1">
      <alignment horizontal="right" vertical="center" wrapText="1"/>
    </xf>
    <xf numFmtId="2" fontId="51" fillId="13" borderId="0" xfId="0" applyNumberFormat="1" applyFont="1" applyFill="1" applyAlignment="1">
      <alignment horizontal="right" vertical="top" wrapText="1"/>
    </xf>
    <xf numFmtId="2" fontId="91" fillId="13" borderId="17" xfId="0" applyNumberFormat="1" applyFont="1" applyFill="1" applyBorder="1" applyAlignment="1">
      <alignment horizontal="right" shrinkToFit="1"/>
    </xf>
    <xf numFmtId="169" fontId="91" fillId="13" borderId="17" xfId="0" applyNumberFormat="1" applyFont="1" applyFill="1" applyBorder="1" applyAlignment="1">
      <alignment horizontal="right" shrinkToFit="1"/>
    </xf>
    <xf numFmtId="0" fontId="90" fillId="13" borderId="17" xfId="0" applyFont="1" applyFill="1" applyBorder="1" applyAlignment="1">
      <alignment horizontal="justify" vertical="top" wrapText="1"/>
    </xf>
    <xf numFmtId="2" fontId="90" fillId="13" borderId="17" xfId="0" applyNumberFormat="1" applyFont="1" applyFill="1" applyBorder="1" applyAlignment="1">
      <alignment horizontal="right" shrinkToFit="1"/>
    </xf>
    <xf numFmtId="174" fontId="90" fillId="13" borderId="17" xfId="0" applyNumberFormat="1" applyFont="1" applyFill="1" applyBorder="1" applyAlignment="1">
      <alignment horizontal="right" shrinkToFit="1"/>
    </xf>
    <xf numFmtId="170" fontId="90" fillId="13" borderId="17" xfId="0" applyNumberFormat="1" applyFont="1" applyFill="1" applyBorder="1" applyAlignment="1">
      <alignment horizontal="center" vertical="center" wrapText="1"/>
    </xf>
    <xf numFmtId="169" fontId="90" fillId="13" borderId="17" xfId="0" applyNumberFormat="1" applyFont="1" applyFill="1" applyBorder="1" applyAlignment="1">
      <alignment horizontal="right" shrinkToFit="1"/>
    </xf>
    <xf numFmtId="0" fontId="90" fillId="13" borderId="0" xfId="0" applyFont="1" applyFill="1" applyAlignment="1">
      <alignment horizontal="justify" vertical="top" wrapText="1"/>
    </xf>
    <xf numFmtId="2" fontId="90" fillId="13" borderId="0" xfId="0" applyNumberFormat="1" applyFont="1" applyFill="1" applyAlignment="1">
      <alignment horizontal="right" shrinkToFit="1"/>
    </xf>
    <xf numFmtId="169" fontId="90" fillId="13" borderId="0" xfId="0" applyNumberFormat="1" applyFont="1" applyFill="1" applyAlignment="1">
      <alignment horizontal="right" shrinkToFit="1"/>
    </xf>
    <xf numFmtId="169" fontId="91" fillId="13" borderId="17" xfId="0" applyNumberFormat="1" applyFont="1" applyFill="1" applyBorder="1" applyAlignment="1">
      <alignment horizontal="justify" vertical="top" wrapText="1"/>
    </xf>
    <xf numFmtId="169" fontId="90" fillId="13" borderId="17" xfId="0" applyNumberFormat="1" applyFont="1" applyFill="1" applyBorder="1" applyAlignment="1">
      <alignment horizontal="justify" vertical="top" wrapText="1"/>
    </xf>
    <xf numFmtId="169" fontId="91" fillId="13" borderId="17" xfId="0" applyNumberFormat="1" applyFont="1" applyFill="1" applyBorder="1" applyAlignment="1">
      <alignment horizontal="right" wrapText="1"/>
    </xf>
    <xf numFmtId="175" fontId="91" fillId="13" borderId="17" xfId="0" applyNumberFormat="1" applyFont="1" applyFill="1" applyBorder="1" applyAlignment="1">
      <alignment horizontal="right" wrapText="1"/>
    </xf>
    <xf numFmtId="169" fontId="90" fillId="13" borderId="17" xfId="0" applyNumberFormat="1" applyFont="1" applyFill="1" applyBorder="1" applyAlignment="1">
      <alignment horizontal="right" wrapText="1"/>
    </xf>
    <xf numFmtId="2" fontId="91" fillId="13" borderId="17" xfId="0" applyNumberFormat="1" applyFont="1" applyFill="1" applyBorder="1" applyAlignment="1">
      <alignment horizontal="right" vertical="center" shrinkToFit="1"/>
    </xf>
    <xf numFmtId="169" fontId="2" fillId="13" borderId="21" xfId="0" applyNumberFormat="1" applyFont="1" applyFill="1" applyBorder="1" applyAlignment="1">
      <alignment vertical="center" wrapText="1"/>
    </xf>
    <xf numFmtId="2" fontId="0" fillId="13" borderId="3" xfId="0" applyNumberFormat="1" applyFill="1" applyBorder="1" applyAlignment="1">
      <alignment horizontal="center" vertical="center" wrapText="1"/>
    </xf>
    <xf numFmtId="0" fontId="93" fillId="13" borderId="31" xfId="0" applyFont="1" applyFill="1" applyBorder="1" applyAlignment="1">
      <alignment vertical="top" wrapText="1"/>
    </xf>
    <xf numFmtId="0" fontId="93" fillId="13" borderId="31" xfId="0" applyFont="1" applyFill="1" applyBorder="1" applyAlignment="1">
      <alignment horizontal="center"/>
    </xf>
    <xf numFmtId="0" fontId="93" fillId="13" borderId="31" xfId="0" applyFont="1" applyFill="1" applyBorder="1" applyAlignment="1">
      <alignment horizontal="center" vertical="top" wrapText="1"/>
    </xf>
    <xf numFmtId="2" fontId="0" fillId="13" borderId="2" xfId="0" applyNumberFormat="1" applyFill="1" applyBorder="1" applyAlignment="1">
      <alignment horizontal="center" vertical="center" wrapText="1"/>
    </xf>
    <xf numFmtId="0" fontId="93" fillId="13" borderId="31" xfId="0" applyFont="1" applyFill="1" applyBorder="1" applyAlignment="1">
      <alignment vertical="top"/>
    </xf>
    <xf numFmtId="0" fontId="94" fillId="13" borderId="31" xfId="0" applyFont="1" applyFill="1" applyBorder="1" applyAlignment="1">
      <alignment vertical="top"/>
    </xf>
    <xf numFmtId="2" fontId="93" fillId="13" borderId="31" xfId="0" applyNumberFormat="1" applyFont="1" applyFill="1" applyBorder="1" applyAlignment="1">
      <alignment horizontal="center" vertical="center"/>
    </xf>
    <xf numFmtId="2" fontId="5" fillId="13" borderId="3" xfId="0" applyNumberFormat="1" applyFont="1" applyFill="1" applyBorder="1" applyAlignment="1">
      <alignment horizontal="center" vertical="center" wrapText="1"/>
    </xf>
    <xf numFmtId="0" fontId="94" fillId="13" borderId="0" xfId="0" applyFont="1" applyFill="1" applyAlignment="1">
      <alignment vertical="top"/>
    </xf>
    <xf numFmtId="2" fontId="0" fillId="13" borderId="0" xfId="0" applyNumberFormat="1" applyFill="1" applyAlignment="1">
      <alignment horizontal="center" vertical="center" wrapText="1"/>
    </xf>
    <xf numFmtId="2" fontId="93" fillId="13" borderId="0" xfId="0" applyNumberFormat="1" applyFont="1" applyFill="1" applyAlignment="1">
      <alignment horizontal="center" vertical="center"/>
    </xf>
    <xf numFmtId="2" fontId="5" fillId="13" borderId="0" xfId="0" applyNumberFormat="1" applyFont="1" applyFill="1" applyAlignment="1">
      <alignment horizontal="center" vertical="center" wrapText="1"/>
    </xf>
    <xf numFmtId="169" fontId="91" fillId="13" borderId="17" xfId="0" applyNumberFormat="1" applyFont="1" applyFill="1" applyBorder="1" applyAlignment="1">
      <alignment vertical="top" wrapText="1"/>
    </xf>
    <xf numFmtId="2" fontId="90" fillId="13" borderId="17" xfId="0" applyNumberFormat="1" applyFont="1" applyFill="1" applyBorder="1" applyAlignment="1">
      <alignment horizontal="right" wrapText="1"/>
    </xf>
    <xf numFmtId="0" fontId="89" fillId="13" borderId="31" xfId="38" applyFont="1" applyFill="1" applyBorder="1" applyAlignment="1">
      <alignment vertical="center" wrapText="1" shrinkToFit="1"/>
    </xf>
    <xf numFmtId="0" fontId="86" fillId="0" borderId="0" xfId="0" applyFont="1" applyAlignment="1">
      <alignment horizontal="left" vertical="center"/>
    </xf>
    <xf numFmtId="0" fontId="2" fillId="0" borderId="0" xfId="34" applyAlignment="1">
      <alignment horizontal="justify" vertical="top" wrapText="1"/>
    </xf>
    <xf numFmtId="0" fontId="87" fillId="0" borderId="22" xfId="0" applyFont="1" applyBorder="1" applyAlignment="1">
      <alignment horizontal="left" vertical="center" wrapText="1"/>
    </xf>
    <xf numFmtId="0" fontId="87" fillId="0" borderId="0" xfId="0" applyFont="1" applyAlignment="1">
      <alignment horizontal="left" vertical="center" wrapText="1"/>
    </xf>
    <xf numFmtId="0" fontId="59" fillId="0" borderId="0" xfId="42" applyFont="1" applyAlignment="1">
      <alignment horizontal="left" vertical="center" wrapText="1"/>
    </xf>
    <xf numFmtId="0" fontId="59" fillId="0" borderId="0" xfId="42" applyFont="1" applyAlignment="1">
      <alignment horizontal="left" vertical="center"/>
    </xf>
    <xf numFmtId="0" fontId="33" fillId="0" borderId="0" xfId="32" applyFont="1" applyAlignment="1">
      <alignment horizontal="left"/>
    </xf>
    <xf numFmtId="0" fontId="33" fillId="0" borderId="0" xfId="32" applyFont="1" applyAlignment="1">
      <alignment horizontal="right" wrapText="1"/>
    </xf>
    <xf numFmtId="0" fontId="31" fillId="0" borderId="0" xfId="32" applyFont="1" applyAlignment="1">
      <alignment horizontal="right" wrapText="1"/>
    </xf>
    <xf numFmtId="0" fontId="32" fillId="0" borderId="0" xfId="32" applyFont="1" applyAlignment="1">
      <alignment horizontal="right" vertical="center" wrapText="1"/>
    </xf>
    <xf numFmtId="0" fontId="29" fillId="0" borderId="0" xfId="32" applyFont="1" applyAlignment="1">
      <alignment horizontal="center" vertical="center"/>
    </xf>
    <xf numFmtId="0" fontId="30" fillId="0" borderId="0" xfId="32" applyFont="1" applyAlignment="1">
      <alignment horizontal="center"/>
    </xf>
    <xf numFmtId="0" fontId="32" fillId="0" borderId="0" xfId="32" applyFont="1" applyAlignment="1">
      <alignment horizontal="left" vertical="center" wrapText="1"/>
    </xf>
    <xf numFmtId="0" fontId="27" fillId="0" borderId="0" xfId="32" applyFont="1" applyAlignment="1">
      <alignment horizontal="center" vertical="center" wrapText="1"/>
    </xf>
    <xf numFmtId="0" fontId="79" fillId="0" borderId="0" xfId="34" applyFont="1" applyAlignment="1">
      <alignment horizontal="center" vertical="center"/>
    </xf>
    <xf numFmtId="0" fontId="49" fillId="0" borderId="0" xfId="34" applyFont="1" applyAlignment="1">
      <alignment horizontal="justify" vertical="top" wrapText="1"/>
    </xf>
    <xf numFmtId="0" fontId="43" fillId="0" borderId="0" xfId="34" applyFont="1" applyAlignment="1">
      <alignment horizontal="justify" vertical="center" wrapText="1"/>
    </xf>
    <xf numFmtId="0" fontId="47" fillId="13" borderId="0" xfId="34" applyFont="1" applyFill="1" applyAlignment="1">
      <alignment horizontal="center" vertical="center" wrapText="1"/>
    </xf>
    <xf numFmtId="0" fontId="43" fillId="0" borderId="0" xfId="34" applyFont="1" applyAlignment="1">
      <alignment horizontal="center" vertical="top" wrapText="1"/>
    </xf>
    <xf numFmtId="167" fontId="59" fillId="0" borderId="0" xfId="34" applyNumberFormat="1" applyFont="1" applyAlignment="1">
      <alignment horizontal="center" shrinkToFit="1"/>
    </xf>
    <xf numFmtId="0" fontId="78" fillId="0" borderId="0" xfId="34" applyFont="1" applyAlignment="1">
      <alignment horizontal="center" shrinkToFit="1"/>
    </xf>
    <xf numFmtId="0" fontId="59" fillId="0" borderId="0" xfId="34" applyFont="1" applyAlignment="1">
      <alignment horizontal="center" shrinkToFit="1"/>
    </xf>
    <xf numFmtId="2" fontId="49" fillId="0" borderId="0" xfId="34" applyNumberFormat="1" applyFont="1" applyAlignment="1">
      <alignment horizontal="left" vertical="top" wrapText="1"/>
    </xf>
    <xf numFmtId="0" fontId="43" fillId="0" borderId="0" xfId="34" applyFont="1" applyAlignment="1">
      <alignment horizontal="justify" vertical="top" wrapText="1"/>
    </xf>
    <xf numFmtId="0" fontId="49" fillId="0" borderId="0" xfId="34" applyFont="1" applyAlignment="1">
      <alignment horizontal="left" vertical="top" wrapText="1"/>
    </xf>
    <xf numFmtId="2" fontId="49" fillId="0" borderId="0" xfId="34" applyNumberFormat="1" applyFont="1" applyAlignment="1">
      <alignment horizontal="justify" vertical="top" wrapText="1"/>
    </xf>
    <xf numFmtId="0" fontId="59" fillId="0" borderId="0" xfId="34" applyFont="1" applyAlignment="1">
      <alignment horizontal="center" vertical="top"/>
    </xf>
    <xf numFmtId="0" fontId="59" fillId="0" borderId="0" xfId="34" applyFont="1" applyAlignment="1">
      <alignment horizontal="center" vertical="top" wrapText="1"/>
    </xf>
    <xf numFmtId="0" fontId="52" fillId="13" borderId="0" xfId="0" applyFont="1" applyFill="1" applyAlignment="1">
      <alignment horizontal="left" vertical="justify" wrapText="1"/>
    </xf>
    <xf numFmtId="0" fontId="80" fillId="0" borderId="0" xfId="0" applyFont="1" applyAlignment="1">
      <alignment horizontal="center" vertical="center"/>
    </xf>
    <xf numFmtId="0" fontId="57" fillId="0" borderId="0" xfId="0" applyFont="1" applyAlignment="1">
      <alignment horizontal="center" vertical="center" wrapText="1"/>
    </xf>
    <xf numFmtId="0" fontId="81" fillId="0" borderId="3" xfId="0" applyFont="1" applyBorder="1" applyAlignment="1">
      <alignment horizontal="left" vertical="center"/>
    </xf>
    <xf numFmtId="0" fontId="59" fillId="0" borderId="3" xfId="0" applyFont="1" applyBorder="1" applyAlignment="1">
      <alignment horizontal="center" vertical="center"/>
    </xf>
    <xf numFmtId="0" fontId="52" fillId="13" borderId="0" xfId="0" applyFont="1" applyFill="1" applyAlignment="1">
      <alignment horizontal="justify" vertical="justify" wrapText="1"/>
    </xf>
    <xf numFmtId="0" fontId="25" fillId="0" borderId="17" xfId="23" applyFont="1" applyBorder="1" applyAlignment="1">
      <alignment horizontal="left" vertical="center" wrapText="1"/>
    </xf>
    <xf numFmtId="0" fontId="0" fillId="0" borderId="17" xfId="0" applyBorder="1" applyAlignment="1">
      <alignment horizontal="left" vertical="center"/>
    </xf>
    <xf numFmtId="0" fontId="0" fillId="0" borderId="24" xfId="0" applyBorder="1" applyAlignment="1">
      <alignment horizontal="left" vertical="center"/>
    </xf>
    <xf numFmtId="0" fontId="25" fillId="0" borderId="0" xfId="23" applyFont="1" applyAlignment="1">
      <alignment horizontal="center"/>
    </xf>
    <xf numFmtId="0" fontId="36" fillId="0" borderId="24" xfId="23" applyFont="1" applyBorder="1" applyAlignment="1">
      <alignment horizontal="center" vertical="center" wrapText="1"/>
    </xf>
    <xf numFmtId="0" fontId="36" fillId="0" borderId="17" xfId="23" applyFont="1" applyBorder="1" applyAlignment="1">
      <alignment horizontal="center" vertical="center" wrapText="1"/>
    </xf>
    <xf numFmtId="0" fontId="36" fillId="0" borderId="23" xfId="23" applyFont="1" applyBorder="1" applyAlignment="1">
      <alignment horizontal="center" vertical="center" wrapText="1"/>
    </xf>
    <xf numFmtId="0" fontId="36" fillId="0" borderId="23" xfId="23" applyFont="1" applyBorder="1" applyAlignment="1">
      <alignment horizontal="center" vertical="center"/>
    </xf>
    <xf numFmtId="0" fontId="36" fillId="0" borderId="17" xfId="23" applyFont="1" applyBorder="1" applyAlignment="1">
      <alignment horizontal="center" vertical="center"/>
    </xf>
    <xf numFmtId="0" fontId="36" fillId="0" borderId="24" xfId="23" applyFont="1" applyBorder="1" applyAlignment="1">
      <alignment horizontal="center" vertical="center"/>
    </xf>
    <xf numFmtId="2" fontId="25" fillId="0" borderId="17" xfId="23" applyNumberFormat="1" applyFont="1" applyBorder="1" applyAlignment="1">
      <alignment horizontal="left" vertical="center" wrapText="1"/>
    </xf>
    <xf numFmtId="2" fontId="25" fillId="0" borderId="24" xfId="23" applyNumberFormat="1" applyFont="1" applyBorder="1" applyAlignment="1">
      <alignment horizontal="left" vertical="center" wrapText="1"/>
    </xf>
    <xf numFmtId="0" fontId="25" fillId="0" borderId="24" xfId="23" applyFont="1" applyBorder="1" applyAlignment="1">
      <alignment horizontal="left" vertical="center" wrapText="1"/>
    </xf>
    <xf numFmtId="0" fontId="36" fillId="0" borderId="25" xfId="23" applyFont="1" applyBorder="1" applyAlignment="1">
      <alignment horizontal="center"/>
    </xf>
    <xf numFmtId="0" fontId="36" fillId="0" borderId="26" xfId="23" applyFont="1" applyBorder="1" applyAlignment="1">
      <alignment horizontal="center"/>
    </xf>
    <xf numFmtId="0" fontId="36" fillId="0" borderId="27" xfId="23" applyFont="1" applyBorder="1" applyAlignment="1">
      <alignment horizontal="center"/>
    </xf>
    <xf numFmtId="0" fontId="36" fillId="0" borderId="23" xfId="23" applyFont="1" applyBorder="1" applyAlignment="1">
      <alignment horizontal="center"/>
    </xf>
    <xf numFmtId="0" fontId="36" fillId="0" borderId="17" xfId="23" applyFont="1" applyBorder="1" applyAlignment="1">
      <alignment horizontal="center"/>
    </xf>
    <xf numFmtId="0" fontId="36" fillId="0" borderId="24" xfId="23" applyFont="1" applyBorder="1" applyAlignment="1">
      <alignment horizontal="center"/>
    </xf>
    <xf numFmtId="0" fontId="25" fillId="0" borderId="17" xfId="23" applyFont="1" applyBorder="1" applyAlignment="1">
      <alignment horizontal="center"/>
    </xf>
    <xf numFmtId="0" fontId="25" fillId="0" borderId="24" xfId="23" applyFont="1" applyBorder="1" applyAlignment="1">
      <alignment horizontal="center"/>
    </xf>
    <xf numFmtId="0" fontId="61" fillId="13" borderId="0" xfId="0" applyFont="1" applyFill="1" applyAlignment="1">
      <alignment horizontal="center"/>
    </xf>
    <xf numFmtId="2" fontId="5" fillId="13" borderId="3" xfId="0" applyNumberFormat="1" applyFont="1" applyFill="1" applyBorder="1" applyAlignment="1">
      <alignment horizontal="center" vertical="top" shrinkToFit="1"/>
    </xf>
    <xf numFmtId="2" fontId="2" fillId="13" borderId="20" xfId="44" applyNumberFormat="1" applyFill="1" applyBorder="1" applyAlignment="1">
      <alignment horizontal="left" vertical="top" wrapText="1"/>
    </xf>
    <xf numFmtId="2" fontId="2" fillId="13" borderId="2" xfId="44" applyNumberFormat="1" applyFill="1" applyBorder="1" applyAlignment="1">
      <alignment horizontal="left" vertical="top" wrapText="1"/>
    </xf>
    <xf numFmtId="2" fontId="2" fillId="13" borderId="21" xfId="44" applyNumberFormat="1" applyFill="1" applyBorder="1" applyAlignment="1">
      <alignment horizontal="left" vertical="top" wrapText="1"/>
    </xf>
    <xf numFmtId="0" fontId="52" fillId="13" borderId="0" xfId="0" applyFont="1" applyFill="1" applyAlignment="1">
      <alignment horizontal="center" vertical="justify" wrapText="1"/>
    </xf>
    <xf numFmtId="0" fontId="2" fillId="13" borderId="20" xfId="0" applyFont="1" applyFill="1" applyBorder="1" applyAlignment="1">
      <alignment horizontal="left" vertical="top" wrapText="1"/>
    </xf>
    <xf numFmtId="0" fontId="2" fillId="13" borderId="2" xfId="0" applyFont="1" applyFill="1" applyBorder="1" applyAlignment="1">
      <alignment horizontal="left" vertical="top" wrapText="1"/>
    </xf>
    <xf numFmtId="0" fontId="2" fillId="13" borderId="21" xfId="0" applyFont="1" applyFill="1" applyBorder="1" applyAlignment="1">
      <alignment horizontal="left" vertical="top" wrapText="1"/>
    </xf>
    <xf numFmtId="2" fontId="2" fillId="13" borderId="20" xfId="0" applyNumberFormat="1" applyFont="1" applyFill="1" applyBorder="1" applyAlignment="1">
      <alignment horizontal="left" vertical="top" wrapText="1"/>
    </xf>
    <xf numFmtId="2" fontId="53" fillId="13" borderId="20" xfId="44" applyNumberFormat="1" applyFont="1" applyFill="1" applyBorder="1" applyAlignment="1">
      <alignment horizontal="left" vertical="top" wrapText="1"/>
    </xf>
    <xf numFmtId="2" fontId="53" fillId="13" borderId="2" xfId="44" applyNumberFormat="1" applyFont="1" applyFill="1" applyBorder="1" applyAlignment="1">
      <alignment horizontal="left" vertical="top" wrapText="1"/>
    </xf>
    <xf numFmtId="2" fontId="53" fillId="13" borderId="21" xfId="44" applyNumberFormat="1" applyFont="1" applyFill="1" applyBorder="1" applyAlignment="1">
      <alignment horizontal="left" vertical="top" wrapText="1"/>
    </xf>
    <xf numFmtId="2" fontId="2" fillId="13" borderId="20" xfId="45" applyNumberFormat="1" applyFill="1" applyBorder="1" applyAlignment="1">
      <alignment horizontal="left" vertical="top" wrapText="1"/>
    </xf>
    <xf numFmtId="2" fontId="2" fillId="13" borderId="2" xfId="45" applyNumberFormat="1" applyFill="1" applyBorder="1" applyAlignment="1">
      <alignment horizontal="left" vertical="top" wrapText="1"/>
    </xf>
    <xf numFmtId="2" fontId="2" fillId="13" borderId="21" xfId="45" applyNumberFormat="1" applyFill="1" applyBorder="1" applyAlignment="1">
      <alignment horizontal="left" vertical="top" wrapText="1"/>
    </xf>
    <xf numFmtId="0" fontId="2" fillId="13" borderId="20" xfId="0" applyFont="1" applyFill="1" applyBorder="1" applyAlignment="1">
      <alignment horizontal="justify" vertical="justify" wrapText="1"/>
    </xf>
    <xf numFmtId="0" fontId="2" fillId="13" borderId="2" xfId="0" applyFont="1" applyFill="1" applyBorder="1" applyAlignment="1">
      <alignment horizontal="justify" vertical="justify" wrapText="1"/>
    </xf>
    <xf numFmtId="0" fontId="2" fillId="13" borderId="21" xfId="0" applyFont="1" applyFill="1" applyBorder="1" applyAlignment="1">
      <alignment horizontal="justify" vertical="justify" wrapText="1"/>
    </xf>
    <xf numFmtId="169" fontId="2" fillId="13" borderId="20" xfId="0" applyNumberFormat="1" applyFont="1" applyFill="1" applyBorder="1" applyAlignment="1">
      <alignment horizontal="left" vertical="center" wrapText="1"/>
    </xf>
    <xf numFmtId="169" fontId="2" fillId="13" borderId="2" xfId="0" applyNumberFormat="1" applyFont="1" applyFill="1" applyBorder="1" applyAlignment="1">
      <alignment horizontal="left" vertical="center" wrapText="1"/>
    </xf>
    <xf numFmtId="169" fontId="2" fillId="13" borderId="21" xfId="0" applyNumberFormat="1" applyFont="1" applyFill="1" applyBorder="1" applyAlignment="1">
      <alignment horizontal="left" vertical="center" wrapText="1"/>
    </xf>
    <xf numFmtId="0" fontId="57" fillId="13" borderId="0" xfId="0" applyFont="1" applyFill="1" applyAlignment="1">
      <alignment horizontal="center" vertical="top" wrapText="1"/>
    </xf>
    <xf numFmtId="0" fontId="71" fillId="13" borderId="0" xfId="0" applyFont="1" applyFill="1" applyAlignment="1">
      <alignment horizontal="center" vertical="top" shrinkToFit="1"/>
    </xf>
    <xf numFmtId="0" fontId="59" fillId="13" borderId="3" xfId="0" applyFont="1" applyFill="1" applyBorder="1" applyAlignment="1">
      <alignment horizontal="center" vertical="center"/>
    </xf>
    <xf numFmtId="2" fontId="57" fillId="13" borderId="19" xfId="0" applyNumberFormat="1" applyFont="1" applyFill="1" applyBorder="1" applyAlignment="1">
      <alignment horizontal="left" vertical="center"/>
    </xf>
    <xf numFmtId="0" fontId="59" fillId="13" borderId="3" xfId="0" applyFont="1" applyFill="1" applyBorder="1" applyAlignment="1">
      <alignment horizontal="center" vertical="center" wrapText="1"/>
    </xf>
    <xf numFmtId="0" fontId="57" fillId="13" borderId="0" xfId="0" applyFont="1" applyFill="1" applyAlignment="1">
      <alignment horizontal="right" vertical="top"/>
    </xf>
    <xf numFmtId="0" fontId="57" fillId="0" borderId="0" xfId="0" applyFont="1" applyAlignment="1">
      <alignment horizontal="center" vertical="top" wrapText="1"/>
    </xf>
    <xf numFmtId="2" fontId="5" fillId="0" borderId="3" xfId="0" applyNumberFormat="1" applyFont="1" applyBorder="1" applyAlignment="1">
      <alignment horizontal="center" vertical="top" shrinkToFit="1"/>
    </xf>
    <xf numFmtId="2" fontId="5" fillId="0" borderId="3" xfId="0" applyNumberFormat="1" applyFont="1" applyBorder="1" applyAlignment="1">
      <alignment horizontal="center" vertical="top"/>
    </xf>
    <xf numFmtId="2" fontId="63" fillId="0" borderId="19" xfId="0" applyNumberFormat="1" applyFont="1" applyBorder="1" applyAlignment="1">
      <alignment horizontal="left" vertical="center"/>
    </xf>
    <xf numFmtId="0" fontId="2" fillId="13" borderId="3" xfId="0" applyFont="1" applyFill="1" applyBorder="1" applyAlignment="1">
      <alignment horizontal="center" vertical="center" wrapText="1"/>
    </xf>
    <xf numFmtId="0" fontId="2" fillId="13" borderId="3" xfId="0" applyFont="1" applyFill="1" applyBorder="1" applyAlignment="1">
      <alignment horizontal="center" vertical="center"/>
    </xf>
    <xf numFmtId="0" fontId="2" fillId="0" borderId="20" xfId="0" applyFont="1" applyBorder="1" applyAlignment="1">
      <alignment horizontal="left" vertical="top" wrapText="1"/>
    </xf>
    <xf numFmtId="0" fontId="2" fillId="0" borderId="2" xfId="0" applyFont="1" applyBorder="1" applyAlignment="1">
      <alignment horizontal="left" vertical="top" wrapText="1"/>
    </xf>
    <xf numFmtId="0" fontId="2" fillId="0" borderId="21" xfId="0" applyFont="1" applyBorder="1" applyAlignment="1">
      <alignment horizontal="left" vertical="top" wrapText="1"/>
    </xf>
    <xf numFmtId="0" fontId="82" fillId="13" borderId="0" xfId="0" applyFont="1" applyFill="1" applyAlignment="1">
      <alignment horizontal="center" vertical="top" wrapText="1"/>
    </xf>
    <xf numFmtId="169" fontId="56" fillId="13" borderId="3" xfId="0" applyNumberFormat="1" applyFont="1" applyFill="1" applyBorder="1" applyAlignment="1">
      <alignment horizontal="left" vertical="top" wrapText="1"/>
    </xf>
    <xf numFmtId="0" fontId="56" fillId="13" borderId="20" xfId="0" applyFont="1" applyFill="1" applyBorder="1" applyAlignment="1">
      <alignment horizontal="left" vertical="top" wrapText="1"/>
    </xf>
    <xf numFmtId="0" fontId="56" fillId="13" borderId="2" xfId="0" applyFont="1" applyFill="1" applyBorder="1" applyAlignment="1">
      <alignment horizontal="left" vertical="top" wrapText="1"/>
    </xf>
    <xf numFmtId="0" fontId="56" fillId="13" borderId="21" xfId="0" applyFont="1" applyFill="1" applyBorder="1" applyAlignment="1">
      <alignment horizontal="left" vertical="top" wrapText="1"/>
    </xf>
    <xf numFmtId="169" fontId="90" fillId="13" borderId="32" xfId="0" applyNumberFormat="1" applyFont="1" applyFill="1" applyBorder="1" applyAlignment="1">
      <alignment horizontal="left" vertical="center" wrapText="1"/>
    </xf>
    <xf numFmtId="169" fontId="90" fillId="13" borderId="18" xfId="0" applyNumberFormat="1" applyFont="1" applyFill="1" applyBorder="1" applyAlignment="1">
      <alignment horizontal="left" vertical="center" wrapText="1"/>
    </xf>
    <xf numFmtId="169" fontId="90" fillId="13" borderId="16" xfId="0" applyNumberFormat="1" applyFont="1" applyFill="1" applyBorder="1" applyAlignment="1">
      <alignment horizontal="left" vertical="center" wrapText="1"/>
    </xf>
    <xf numFmtId="169" fontId="2" fillId="13" borderId="20" xfId="0" applyNumberFormat="1" applyFont="1" applyFill="1" applyBorder="1" applyAlignment="1">
      <alignment horizontal="left" vertical="top" wrapText="1"/>
    </xf>
    <xf numFmtId="169" fontId="2" fillId="13" borderId="2" xfId="0" applyNumberFormat="1" applyFont="1" applyFill="1" applyBorder="1" applyAlignment="1">
      <alignment horizontal="left" vertical="top" wrapText="1"/>
    </xf>
    <xf numFmtId="0" fontId="93" fillId="13" borderId="31" xfId="0" applyFont="1" applyFill="1" applyBorder="1" applyAlignment="1">
      <alignment horizontal="left" vertical="top" wrapText="1"/>
    </xf>
    <xf numFmtId="0" fontId="93" fillId="13" borderId="33" xfId="0" applyFont="1" applyFill="1" applyBorder="1" applyAlignment="1">
      <alignment horizontal="left" vertical="top" wrapText="1"/>
    </xf>
    <xf numFmtId="169" fontId="90" fillId="13" borderId="32" xfId="0" applyNumberFormat="1" applyFont="1" applyFill="1" applyBorder="1" applyAlignment="1">
      <alignment horizontal="left" vertical="top" wrapText="1"/>
    </xf>
    <xf numFmtId="169" fontId="90" fillId="13" borderId="18" xfId="0" applyNumberFormat="1" applyFont="1" applyFill="1" applyBorder="1" applyAlignment="1">
      <alignment horizontal="left" vertical="top" wrapText="1"/>
    </xf>
    <xf numFmtId="169" fontId="90" fillId="13" borderId="16" xfId="0" applyNumberFormat="1" applyFont="1" applyFill="1" applyBorder="1" applyAlignment="1">
      <alignment horizontal="left" vertical="top" wrapText="1"/>
    </xf>
    <xf numFmtId="0" fontId="83" fillId="13" borderId="0" xfId="0" applyFont="1" applyFill="1" applyAlignment="1">
      <alignment horizontal="center" vertical="top" wrapText="1"/>
    </xf>
    <xf numFmtId="0" fontId="56" fillId="13" borderId="3" xfId="0" applyFont="1" applyFill="1" applyBorder="1" applyAlignment="1">
      <alignment horizontal="justify" vertical="top" wrapText="1"/>
    </xf>
    <xf numFmtId="0" fontId="63" fillId="13" borderId="3" xfId="0" applyFont="1" applyFill="1" applyBorder="1" applyAlignment="1">
      <alignment horizontal="left" vertical="top" wrapText="1"/>
    </xf>
    <xf numFmtId="2" fontId="56" fillId="13" borderId="3" xfId="0" applyNumberFormat="1" applyFont="1" applyFill="1" applyBorder="1" applyAlignment="1">
      <alignment horizontal="justify" vertical="top" wrapText="1"/>
    </xf>
    <xf numFmtId="0" fontId="56" fillId="13" borderId="3" xfId="0" applyFont="1" applyFill="1" applyBorder="1" applyAlignment="1">
      <alignment horizontal="left" vertical="top" wrapText="1"/>
    </xf>
    <xf numFmtId="0" fontId="83" fillId="13" borderId="0" xfId="39" applyFont="1" applyFill="1" applyBorder="1" applyAlignment="1">
      <alignment horizontal="center" vertical="top" wrapText="1" shrinkToFit="1"/>
    </xf>
    <xf numFmtId="0" fontId="71" fillId="13" borderId="19" xfId="39" applyFont="1" applyFill="1" applyBorder="1" applyAlignment="1">
      <alignment horizontal="center" vertical="center" wrapText="1" shrinkToFit="1"/>
    </xf>
    <xf numFmtId="0" fontId="63" fillId="13" borderId="0" xfId="39" applyFont="1" applyFill="1" applyBorder="1" applyAlignment="1">
      <alignment horizontal="center" vertical="top" wrapText="1" shrinkToFit="1"/>
    </xf>
    <xf numFmtId="0" fontId="5" fillId="0" borderId="0" xfId="36" applyFont="1" applyAlignment="1">
      <alignment horizontal="center" vertical="center" wrapText="1"/>
    </xf>
  </cellXfs>
  <cellStyles count="58">
    <cellStyle name="Calc Currency (0)" xfId="1" xr:uid="{00000000-0005-0000-0000-000000000000}"/>
    <cellStyle name="Comma  - Style1" xfId="2" xr:uid="{00000000-0005-0000-0000-000001000000}"/>
    <cellStyle name="Comma  - Style2" xfId="3" xr:uid="{00000000-0005-0000-0000-000002000000}"/>
    <cellStyle name="Comma  - Style3" xfId="4" xr:uid="{00000000-0005-0000-0000-000003000000}"/>
    <cellStyle name="Comma  - Style4" xfId="5" xr:uid="{00000000-0005-0000-0000-000004000000}"/>
    <cellStyle name="Comma  - Style5" xfId="6" xr:uid="{00000000-0005-0000-0000-000005000000}"/>
    <cellStyle name="Comma  - Style6" xfId="7" xr:uid="{00000000-0005-0000-0000-000006000000}"/>
    <cellStyle name="Comma  - Style7" xfId="8" xr:uid="{00000000-0005-0000-0000-000007000000}"/>
    <cellStyle name="Comma  - Style8" xfId="9" xr:uid="{00000000-0005-0000-0000-000008000000}"/>
    <cellStyle name="Comma 2" xfId="10" xr:uid="{00000000-0005-0000-0000-000009000000}"/>
    <cellStyle name="Copied" xfId="11" xr:uid="{00000000-0005-0000-0000-00000A000000}"/>
    <cellStyle name="Entered" xfId="12" xr:uid="{00000000-0005-0000-0000-00000B000000}"/>
    <cellStyle name="Fixed" xfId="13" xr:uid="{00000000-0005-0000-0000-00000C000000}"/>
    <cellStyle name="general" xfId="14" xr:uid="{00000000-0005-0000-0000-00000D000000}"/>
    <cellStyle name="Grey" xfId="15" xr:uid="{00000000-0005-0000-0000-00000E000000}"/>
    <cellStyle name="Header1" xfId="16" xr:uid="{00000000-0005-0000-0000-00000F000000}"/>
    <cellStyle name="Header2" xfId="17" xr:uid="{00000000-0005-0000-0000-000010000000}"/>
    <cellStyle name="Input [yellow]" xfId="18" xr:uid="{00000000-0005-0000-0000-000011000000}"/>
    <cellStyle name="M Head" xfId="19" xr:uid="{00000000-0005-0000-0000-000012000000}"/>
    <cellStyle name="MANKAD" xfId="20" xr:uid="{00000000-0005-0000-0000-000013000000}"/>
    <cellStyle name="Minor Head" xfId="21" xr:uid="{00000000-0005-0000-0000-000014000000}"/>
    <cellStyle name="no dec" xfId="22" xr:uid="{00000000-0005-0000-0000-000015000000}"/>
    <cellStyle name="Normal" xfId="0" builtinId="0"/>
    <cellStyle name="Normal - Style1" xfId="23" xr:uid="{00000000-0005-0000-0000-000017000000}"/>
    <cellStyle name="Normal - Style1 2" xfId="24" xr:uid="{00000000-0005-0000-0000-000018000000}"/>
    <cellStyle name="Normal - Style1 2 2" xfId="25" xr:uid="{00000000-0005-0000-0000-000019000000}"/>
    <cellStyle name="Normal 2" xfId="26" xr:uid="{00000000-0005-0000-0000-00001A000000}"/>
    <cellStyle name="Normal 2 2" xfId="27" xr:uid="{00000000-0005-0000-0000-00001B000000}"/>
    <cellStyle name="Normal 2_Atp- Vajrakarur5.0-05.12.10" xfId="28" xr:uid="{00000000-0005-0000-0000-00001C000000}"/>
    <cellStyle name="Normal 3" xfId="29" xr:uid="{00000000-0005-0000-0000-00001D000000}"/>
    <cellStyle name="Normal 4" xfId="30" xr:uid="{00000000-0005-0000-0000-00001E000000}"/>
    <cellStyle name="Normal 5" xfId="31" xr:uid="{00000000-0005-0000-0000-00001F000000}"/>
    <cellStyle name="Normal 6" xfId="32" xr:uid="{00000000-0005-0000-0000-000020000000}"/>
    <cellStyle name="Normal 8" xfId="33" xr:uid="{00000000-0005-0000-0000-000021000000}"/>
    <cellStyle name="Normal_Bollampally" xfId="34" xr:uid="{00000000-0005-0000-0000-000022000000}"/>
    <cellStyle name="Normal_DATAS WITH MORD -07-08 -4(1).3.08" xfId="35" xr:uid="{00000000-0005-0000-0000-000023000000}"/>
    <cellStyle name="Normal_Lead chart" xfId="36" xr:uid="{00000000-0005-0000-0000-000024000000}"/>
    <cellStyle name="Normal_LEAD STATEMENT OF JAMMALAMADUGU" xfId="37" xr:uid="{00000000-0005-0000-0000-000025000000}"/>
    <cellStyle name="Normal_LEAD STATEMENT OF JAMMALAMADUGU 2" xfId="38" xr:uid="{00000000-0005-0000-0000-000026000000}"/>
    <cellStyle name="Normal_lead_Kondepi" xfId="39" xr:uid="{00000000-0005-0000-0000-000027000000}"/>
    <cellStyle name="Normal_MODEL_ESTIMATE_PMGSY_27_08_CUMBUM" xfId="40" xr:uid="{00000000-0005-0000-0000-000028000000}"/>
    <cellStyle name="Normal_MPP BLD - MOTHKUR - LATEST" xfId="41" xr:uid="{00000000-0005-0000-0000-000029000000}"/>
    <cellStyle name="Normal_NB-BHO~1" xfId="42" xr:uid="{00000000-0005-0000-0000-00002A000000}"/>
    <cellStyle name="Normal_Parsharamnagar" xfId="43" xr:uid="{00000000-0005-0000-0000-00002B000000}"/>
    <cellStyle name="Normal_PROJECT.PR" xfId="44" xr:uid="{00000000-0005-0000-0000-00002C000000}"/>
    <cellStyle name="Normal_Rustumpet-new" xfId="45" xr:uid="{00000000-0005-0000-0000-00002D000000}"/>
    <cellStyle name="Normal_STANDARD DATA 2009-10" xfId="46" xr:uid="{00000000-0005-0000-0000-00002E000000}"/>
    <cellStyle name="Percent [2]" xfId="47" xr:uid="{00000000-0005-0000-0000-00002F000000}"/>
    <cellStyle name="Percent 2" xfId="48" xr:uid="{00000000-0005-0000-0000-000030000000}"/>
    <cellStyle name="RevList" xfId="49" xr:uid="{00000000-0005-0000-0000-000031000000}"/>
    <cellStyle name="style" xfId="50" xr:uid="{00000000-0005-0000-0000-000032000000}"/>
    <cellStyle name="Style 1" xfId="51" xr:uid="{00000000-0005-0000-0000-000033000000}"/>
    <cellStyle name="style1" xfId="52" xr:uid="{00000000-0005-0000-0000-000034000000}"/>
    <cellStyle name="style2" xfId="53" xr:uid="{00000000-0005-0000-0000-000035000000}"/>
    <cellStyle name="Sub Head" xfId="54" xr:uid="{00000000-0005-0000-0000-000036000000}"/>
    <cellStyle name="Subtotal" xfId="55" xr:uid="{00000000-0005-0000-0000-000037000000}"/>
    <cellStyle name="þ_x001d_ð &amp;ý&amp;†ýG_x0008_ X_x000a__x0007__x0001__x0001_" xfId="56" xr:uid="{00000000-0005-0000-0000-000038000000}"/>
    <cellStyle name="þ_x001d_ð&quot;_x000c_Býò_x000c_5ýU_x0001_e_x0005_¹,_x0007__x0001__x0001_" xfId="57" xr:uid="{00000000-0005-0000-0000-00003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2.xml"/><Relationship Id="rId117" Type="http://schemas.openxmlformats.org/officeDocument/2006/relationships/calcChain" Target="calcChain.xml"/><Relationship Id="rId21" Type="http://schemas.openxmlformats.org/officeDocument/2006/relationships/externalLink" Target="externalLinks/externalLink7.xml"/><Relationship Id="rId42" Type="http://schemas.openxmlformats.org/officeDocument/2006/relationships/externalLink" Target="externalLinks/externalLink28.xml"/><Relationship Id="rId47" Type="http://schemas.openxmlformats.org/officeDocument/2006/relationships/externalLink" Target="externalLinks/externalLink33.xml"/><Relationship Id="rId63" Type="http://schemas.openxmlformats.org/officeDocument/2006/relationships/externalLink" Target="externalLinks/externalLink49.xml"/><Relationship Id="rId68" Type="http://schemas.openxmlformats.org/officeDocument/2006/relationships/externalLink" Target="externalLinks/externalLink54.xml"/><Relationship Id="rId84" Type="http://schemas.openxmlformats.org/officeDocument/2006/relationships/externalLink" Target="externalLinks/externalLink70.xml"/><Relationship Id="rId89" Type="http://schemas.openxmlformats.org/officeDocument/2006/relationships/externalLink" Target="externalLinks/externalLink75.xml"/><Relationship Id="rId112" Type="http://schemas.openxmlformats.org/officeDocument/2006/relationships/externalLink" Target="externalLinks/externalLink98.xml"/><Relationship Id="rId16" Type="http://schemas.openxmlformats.org/officeDocument/2006/relationships/externalLink" Target="externalLinks/externalLink2.xml"/><Relationship Id="rId107" Type="http://schemas.openxmlformats.org/officeDocument/2006/relationships/externalLink" Target="externalLinks/externalLink93.xml"/><Relationship Id="rId11" Type="http://schemas.openxmlformats.org/officeDocument/2006/relationships/worksheet" Target="worksheets/sheet11.xml"/><Relationship Id="rId32" Type="http://schemas.openxmlformats.org/officeDocument/2006/relationships/externalLink" Target="externalLinks/externalLink18.xml"/><Relationship Id="rId37" Type="http://schemas.openxmlformats.org/officeDocument/2006/relationships/externalLink" Target="externalLinks/externalLink23.xml"/><Relationship Id="rId53" Type="http://schemas.openxmlformats.org/officeDocument/2006/relationships/externalLink" Target="externalLinks/externalLink39.xml"/><Relationship Id="rId58" Type="http://schemas.openxmlformats.org/officeDocument/2006/relationships/externalLink" Target="externalLinks/externalLink44.xml"/><Relationship Id="rId74" Type="http://schemas.openxmlformats.org/officeDocument/2006/relationships/externalLink" Target="externalLinks/externalLink60.xml"/><Relationship Id="rId79" Type="http://schemas.openxmlformats.org/officeDocument/2006/relationships/externalLink" Target="externalLinks/externalLink65.xml"/><Relationship Id="rId102" Type="http://schemas.openxmlformats.org/officeDocument/2006/relationships/externalLink" Target="externalLinks/externalLink88.xml"/><Relationship Id="rId5" Type="http://schemas.openxmlformats.org/officeDocument/2006/relationships/worksheet" Target="worksheets/sheet5.xml"/><Relationship Id="rId90" Type="http://schemas.openxmlformats.org/officeDocument/2006/relationships/externalLink" Target="externalLinks/externalLink76.xml"/><Relationship Id="rId95" Type="http://schemas.openxmlformats.org/officeDocument/2006/relationships/externalLink" Target="externalLinks/externalLink81.xml"/><Relationship Id="rId22" Type="http://schemas.openxmlformats.org/officeDocument/2006/relationships/externalLink" Target="externalLinks/externalLink8.xml"/><Relationship Id="rId27" Type="http://schemas.openxmlformats.org/officeDocument/2006/relationships/externalLink" Target="externalLinks/externalLink13.xml"/><Relationship Id="rId43" Type="http://schemas.openxmlformats.org/officeDocument/2006/relationships/externalLink" Target="externalLinks/externalLink29.xml"/><Relationship Id="rId48" Type="http://schemas.openxmlformats.org/officeDocument/2006/relationships/externalLink" Target="externalLinks/externalLink34.xml"/><Relationship Id="rId64" Type="http://schemas.openxmlformats.org/officeDocument/2006/relationships/externalLink" Target="externalLinks/externalLink50.xml"/><Relationship Id="rId69" Type="http://schemas.openxmlformats.org/officeDocument/2006/relationships/externalLink" Target="externalLinks/externalLink55.xml"/><Relationship Id="rId113" Type="http://schemas.openxmlformats.org/officeDocument/2006/relationships/theme" Target="theme/theme1.xml"/><Relationship Id="rId80" Type="http://schemas.openxmlformats.org/officeDocument/2006/relationships/externalLink" Target="externalLinks/externalLink66.xml"/><Relationship Id="rId85" Type="http://schemas.openxmlformats.org/officeDocument/2006/relationships/externalLink" Target="externalLinks/externalLink71.xml"/><Relationship Id="rId12" Type="http://schemas.openxmlformats.org/officeDocument/2006/relationships/worksheet" Target="worksheets/sheet12.xml"/><Relationship Id="rId17" Type="http://schemas.openxmlformats.org/officeDocument/2006/relationships/externalLink" Target="externalLinks/externalLink3.xml"/><Relationship Id="rId33" Type="http://schemas.openxmlformats.org/officeDocument/2006/relationships/externalLink" Target="externalLinks/externalLink19.xml"/><Relationship Id="rId38" Type="http://schemas.openxmlformats.org/officeDocument/2006/relationships/externalLink" Target="externalLinks/externalLink24.xml"/><Relationship Id="rId59" Type="http://schemas.openxmlformats.org/officeDocument/2006/relationships/externalLink" Target="externalLinks/externalLink45.xml"/><Relationship Id="rId103" Type="http://schemas.openxmlformats.org/officeDocument/2006/relationships/externalLink" Target="externalLinks/externalLink89.xml"/><Relationship Id="rId108" Type="http://schemas.openxmlformats.org/officeDocument/2006/relationships/externalLink" Target="externalLinks/externalLink94.xml"/><Relationship Id="rId54" Type="http://schemas.openxmlformats.org/officeDocument/2006/relationships/externalLink" Target="externalLinks/externalLink40.xml"/><Relationship Id="rId70" Type="http://schemas.openxmlformats.org/officeDocument/2006/relationships/externalLink" Target="externalLinks/externalLink56.xml"/><Relationship Id="rId75" Type="http://schemas.openxmlformats.org/officeDocument/2006/relationships/externalLink" Target="externalLinks/externalLink61.xml"/><Relationship Id="rId91" Type="http://schemas.openxmlformats.org/officeDocument/2006/relationships/externalLink" Target="externalLinks/externalLink77.xml"/><Relationship Id="rId96" Type="http://schemas.openxmlformats.org/officeDocument/2006/relationships/externalLink" Target="externalLinks/externalLink8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9.xml"/><Relationship Id="rId28" Type="http://schemas.openxmlformats.org/officeDocument/2006/relationships/externalLink" Target="externalLinks/externalLink14.xml"/><Relationship Id="rId49" Type="http://schemas.openxmlformats.org/officeDocument/2006/relationships/externalLink" Target="externalLinks/externalLink35.xml"/><Relationship Id="rId114"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externalLink" Target="externalLinks/externalLink17.xml"/><Relationship Id="rId44" Type="http://schemas.openxmlformats.org/officeDocument/2006/relationships/externalLink" Target="externalLinks/externalLink30.xml"/><Relationship Id="rId52" Type="http://schemas.openxmlformats.org/officeDocument/2006/relationships/externalLink" Target="externalLinks/externalLink38.xml"/><Relationship Id="rId60" Type="http://schemas.openxmlformats.org/officeDocument/2006/relationships/externalLink" Target="externalLinks/externalLink46.xml"/><Relationship Id="rId65" Type="http://schemas.openxmlformats.org/officeDocument/2006/relationships/externalLink" Target="externalLinks/externalLink51.xml"/><Relationship Id="rId73" Type="http://schemas.openxmlformats.org/officeDocument/2006/relationships/externalLink" Target="externalLinks/externalLink59.xml"/><Relationship Id="rId78" Type="http://schemas.openxmlformats.org/officeDocument/2006/relationships/externalLink" Target="externalLinks/externalLink64.xml"/><Relationship Id="rId81" Type="http://schemas.openxmlformats.org/officeDocument/2006/relationships/externalLink" Target="externalLinks/externalLink67.xml"/><Relationship Id="rId86" Type="http://schemas.openxmlformats.org/officeDocument/2006/relationships/externalLink" Target="externalLinks/externalLink72.xml"/><Relationship Id="rId94" Type="http://schemas.openxmlformats.org/officeDocument/2006/relationships/externalLink" Target="externalLinks/externalLink80.xml"/><Relationship Id="rId99" Type="http://schemas.openxmlformats.org/officeDocument/2006/relationships/externalLink" Target="externalLinks/externalLink85.xml"/><Relationship Id="rId101" Type="http://schemas.openxmlformats.org/officeDocument/2006/relationships/externalLink" Target="externalLinks/externalLink87.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4.xml"/><Relationship Id="rId39" Type="http://schemas.openxmlformats.org/officeDocument/2006/relationships/externalLink" Target="externalLinks/externalLink25.xml"/><Relationship Id="rId109" Type="http://schemas.openxmlformats.org/officeDocument/2006/relationships/externalLink" Target="externalLinks/externalLink95.xml"/><Relationship Id="rId34" Type="http://schemas.openxmlformats.org/officeDocument/2006/relationships/externalLink" Target="externalLinks/externalLink20.xml"/><Relationship Id="rId50" Type="http://schemas.openxmlformats.org/officeDocument/2006/relationships/externalLink" Target="externalLinks/externalLink36.xml"/><Relationship Id="rId55" Type="http://schemas.openxmlformats.org/officeDocument/2006/relationships/externalLink" Target="externalLinks/externalLink41.xml"/><Relationship Id="rId76" Type="http://schemas.openxmlformats.org/officeDocument/2006/relationships/externalLink" Target="externalLinks/externalLink62.xml"/><Relationship Id="rId97" Type="http://schemas.openxmlformats.org/officeDocument/2006/relationships/externalLink" Target="externalLinks/externalLink83.xml"/><Relationship Id="rId104" Type="http://schemas.openxmlformats.org/officeDocument/2006/relationships/externalLink" Target="externalLinks/externalLink90.xml"/><Relationship Id="rId7" Type="http://schemas.openxmlformats.org/officeDocument/2006/relationships/worksheet" Target="worksheets/sheet7.xml"/><Relationship Id="rId71" Type="http://schemas.openxmlformats.org/officeDocument/2006/relationships/externalLink" Target="externalLinks/externalLink57.xml"/><Relationship Id="rId92" Type="http://schemas.openxmlformats.org/officeDocument/2006/relationships/externalLink" Target="externalLinks/externalLink78.xml"/><Relationship Id="rId2" Type="http://schemas.openxmlformats.org/officeDocument/2006/relationships/worksheet" Target="worksheets/sheet2.xml"/><Relationship Id="rId29" Type="http://schemas.openxmlformats.org/officeDocument/2006/relationships/externalLink" Target="externalLinks/externalLink15.xml"/><Relationship Id="rId24" Type="http://schemas.openxmlformats.org/officeDocument/2006/relationships/externalLink" Target="externalLinks/externalLink10.xml"/><Relationship Id="rId40" Type="http://schemas.openxmlformats.org/officeDocument/2006/relationships/externalLink" Target="externalLinks/externalLink26.xml"/><Relationship Id="rId45" Type="http://schemas.openxmlformats.org/officeDocument/2006/relationships/externalLink" Target="externalLinks/externalLink31.xml"/><Relationship Id="rId66" Type="http://schemas.openxmlformats.org/officeDocument/2006/relationships/externalLink" Target="externalLinks/externalLink52.xml"/><Relationship Id="rId87" Type="http://schemas.openxmlformats.org/officeDocument/2006/relationships/externalLink" Target="externalLinks/externalLink73.xml"/><Relationship Id="rId110" Type="http://schemas.openxmlformats.org/officeDocument/2006/relationships/externalLink" Target="externalLinks/externalLink96.xml"/><Relationship Id="rId115" Type="http://schemas.openxmlformats.org/officeDocument/2006/relationships/sharedStrings" Target="sharedStrings.xml"/><Relationship Id="rId61" Type="http://schemas.openxmlformats.org/officeDocument/2006/relationships/externalLink" Target="externalLinks/externalLink47.xml"/><Relationship Id="rId82" Type="http://schemas.openxmlformats.org/officeDocument/2006/relationships/externalLink" Target="externalLinks/externalLink68.xml"/><Relationship Id="rId19" Type="http://schemas.openxmlformats.org/officeDocument/2006/relationships/externalLink" Target="externalLinks/externalLink5.xml"/><Relationship Id="rId14" Type="http://schemas.openxmlformats.org/officeDocument/2006/relationships/worksheet" Target="worksheets/sheet14.xml"/><Relationship Id="rId30" Type="http://schemas.openxmlformats.org/officeDocument/2006/relationships/externalLink" Target="externalLinks/externalLink16.xml"/><Relationship Id="rId35" Type="http://schemas.openxmlformats.org/officeDocument/2006/relationships/externalLink" Target="externalLinks/externalLink21.xml"/><Relationship Id="rId56" Type="http://schemas.openxmlformats.org/officeDocument/2006/relationships/externalLink" Target="externalLinks/externalLink42.xml"/><Relationship Id="rId77" Type="http://schemas.openxmlformats.org/officeDocument/2006/relationships/externalLink" Target="externalLinks/externalLink63.xml"/><Relationship Id="rId100" Type="http://schemas.openxmlformats.org/officeDocument/2006/relationships/externalLink" Target="externalLinks/externalLink86.xml"/><Relationship Id="rId105" Type="http://schemas.openxmlformats.org/officeDocument/2006/relationships/externalLink" Target="externalLinks/externalLink91.xml"/><Relationship Id="rId8" Type="http://schemas.openxmlformats.org/officeDocument/2006/relationships/worksheet" Target="worksheets/sheet8.xml"/><Relationship Id="rId51" Type="http://schemas.openxmlformats.org/officeDocument/2006/relationships/externalLink" Target="externalLinks/externalLink37.xml"/><Relationship Id="rId72" Type="http://schemas.openxmlformats.org/officeDocument/2006/relationships/externalLink" Target="externalLinks/externalLink58.xml"/><Relationship Id="rId93" Type="http://schemas.openxmlformats.org/officeDocument/2006/relationships/externalLink" Target="externalLinks/externalLink79.xml"/><Relationship Id="rId98" Type="http://schemas.openxmlformats.org/officeDocument/2006/relationships/externalLink" Target="externalLinks/externalLink84.xml"/><Relationship Id="rId3" Type="http://schemas.openxmlformats.org/officeDocument/2006/relationships/worksheet" Target="worksheets/sheet3.xml"/><Relationship Id="rId25" Type="http://schemas.openxmlformats.org/officeDocument/2006/relationships/externalLink" Target="externalLinks/externalLink11.xml"/><Relationship Id="rId46" Type="http://schemas.openxmlformats.org/officeDocument/2006/relationships/externalLink" Target="externalLinks/externalLink32.xml"/><Relationship Id="rId67" Type="http://schemas.openxmlformats.org/officeDocument/2006/relationships/externalLink" Target="externalLinks/externalLink53.xml"/><Relationship Id="rId116" Type="http://schemas.openxmlformats.org/officeDocument/2006/relationships/sheetMetadata" Target="metadata.xml"/><Relationship Id="rId20" Type="http://schemas.openxmlformats.org/officeDocument/2006/relationships/externalLink" Target="externalLinks/externalLink6.xml"/><Relationship Id="rId41" Type="http://schemas.openxmlformats.org/officeDocument/2006/relationships/externalLink" Target="externalLinks/externalLink27.xml"/><Relationship Id="rId62" Type="http://schemas.openxmlformats.org/officeDocument/2006/relationships/externalLink" Target="externalLinks/externalLink48.xml"/><Relationship Id="rId83" Type="http://schemas.openxmlformats.org/officeDocument/2006/relationships/externalLink" Target="externalLinks/externalLink69.xml"/><Relationship Id="rId88" Type="http://schemas.openxmlformats.org/officeDocument/2006/relationships/externalLink" Target="externalLinks/externalLink74.xml"/><Relationship Id="rId111" Type="http://schemas.openxmlformats.org/officeDocument/2006/relationships/externalLink" Target="externalLinks/externalLink97.xml"/><Relationship Id="rId15" Type="http://schemas.openxmlformats.org/officeDocument/2006/relationships/externalLink" Target="externalLinks/externalLink1.xml"/><Relationship Id="rId36" Type="http://schemas.openxmlformats.org/officeDocument/2006/relationships/externalLink" Target="externalLinks/externalLink22.xml"/><Relationship Id="rId57" Type="http://schemas.openxmlformats.org/officeDocument/2006/relationships/externalLink" Target="externalLinks/externalLink43.xml"/><Relationship Id="rId106" Type="http://schemas.openxmlformats.org/officeDocument/2006/relationships/externalLink" Target="externalLinks/externalLink9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521970</xdr:colOff>
      <xdr:row>13</xdr:row>
      <xdr:rowOff>49530</xdr:rowOff>
    </xdr:from>
    <xdr:to>
      <xdr:col>7</xdr:col>
      <xdr:colOff>211395</xdr:colOff>
      <xdr:row>14</xdr:row>
      <xdr:rowOff>110490</xdr:rowOff>
    </xdr:to>
    <xdr:sp macro="" textlink="">
      <xdr:nvSpPr>
        <xdr:cNvPr id="506967" name="WordArt 1">
          <a:extLst>
            <a:ext uri="{FF2B5EF4-FFF2-40B4-BE49-F238E27FC236}">
              <a16:creationId xmlns:a16="http://schemas.microsoft.com/office/drawing/2014/main" id="{B99253EE-BC28-338E-A5CA-6AFFD134A8FB}"/>
            </a:ext>
          </a:extLst>
        </xdr:cNvPr>
        <xdr:cNvSpPr>
          <a:spLocks noChangeArrowheads="1" noChangeShapeType="1" noTextEdit="1"/>
        </xdr:cNvSpPr>
      </xdr:nvSpPr>
      <xdr:spPr bwMode="auto">
        <a:xfrm>
          <a:off x="1200150" y="3676650"/>
          <a:ext cx="1381125" cy="266700"/>
        </a:xfrm>
        <a:prstGeom prst="rect">
          <a:avLst/>
        </a:prstGeom>
      </xdr:spPr>
      <xdr:txBody>
        <a:bodyPr vertOverflow="clip" wrap="none" lIns="91440" tIns="45720" rIns="91440" bIns="45720" fromWordArt="1" anchor="t">
          <a:prstTxWarp prst="textPlain">
            <a:avLst>
              <a:gd name="adj" fmla="val 50000"/>
            </a:avLst>
          </a:prstTxWarp>
        </a:bodyPr>
        <a:lstStyle/>
        <a:p>
          <a:pPr algn="ctr" rtl="0">
            <a:buNone/>
          </a:pPr>
          <a:endParaRPr lang="en-US" sz="3600" u="sng" strike="sngStrike" kern="10" cap="small" spc="0">
            <a:ln w="9525">
              <a:solidFill>
                <a:srgbClr val="000000"/>
              </a:solidFill>
              <a:round/>
              <a:headEnd/>
              <a:tailEnd/>
            </a:ln>
            <a:solidFill>
              <a:srgbClr val="FFFFFF"/>
            </a:solidFill>
            <a:latin typeface="Arial Black" panose="020B0A04020102020204" pitchFamily="34" charset="0"/>
          </a:endParaRPr>
        </a:p>
      </xdr:txBody>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13" name="Text Box 1">
          <a:extLst>
            <a:ext uri="{FF2B5EF4-FFF2-40B4-BE49-F238E27FC236}">
              <a16:creationId xmlns:a16="http://schemas.microsoft.com/office/drawing/2014/main" id="{6C932957-12BE-64E3-F1B1-764BBBD54FD3}"/>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14" name="Text Box 2">
          <a:extLst>
            <a:ext uri="{FF2B5EF4-FFF2-40B4-BE49-F238E27FC236}">
              <a16:creationId xmlns:a16="http://schemas.microsoft.com/office/drawing/2014/main" id="{517D70C1-1EB8-A788-7FDE-C5066974523F}"/>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15" name="Text Box 3">
          <a:extLst>
            <a:ext uri="{FF2B5EF4-FFF2-40B4-BE49-F238E27FC236}">
              <a16:creationId xmlns:a16="http://schemas.microsoft.com/office/drawing/2014/main" id="{ED40E73E-6F93-9930-127D-44FE74E31A94}"/>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16" name="Text Box 4">
          <a:extLst>
            <a:ext uri="{FF2B5EF4-FFF2-40B4-BE49-F238E27FC236}">
              <a16:creationId xmlns:a16="http://schemas.microsoft.com/office/drawing/2014/main" id="{74E85DCC-2D88-2A87-6E4E-E42566EE9ED0}"/>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17" name="Text Box 5">
          <a:extLst>
            <a:ext uri="{FF2B5EF4-FFF2-40B4-BE49-F238E27FC236}">
              <a16:creationId xmlns:a16="http://schemas.microsoft.com/office/drawing/2014/main" id="{3B04582E-A0E7-C785-254C-B5E95D3152D0}"/>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18" name="Text Box 6">
          <a:extLst>
            <a:ext uri="{FF2B5EF4-FFF2-40B4-BE49-F238E27FC236}">
              <a16:creationId xmlns:a16="http://schemas.microsoft.com/office/drawing/2014/main" id="{85086334-F623-0F5A-B00F-5702F4946931}"/>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19" name="Text Box 7">
          <a:extLst>
            <a:ext uri="{FF2B5EF4-FFF2-40B4-BE49-F238E27FC236}">
              <a16:creationId xmlns:a16="http://schemas.microsoft.com/office/drawing/2014/main" id="{1B73AEEC-796C-A77C-8B2A-ACE62A2F4284}"/>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20" name="Text Box 8">
          <a:extLst>
            <a:ext uri="{FF2B5EF4-FFF2-40B4-BE49-F238E27FC236}">
              <a16:creationId xmlns:a16="http://schemas.microsoft.com/office/drawing/2014/main" id="{BC275C18-1DE8-E90B-A96F-847D6C18B7C4}"/>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21" name="Text Box 9">
          <a:extLst>
            <a:ext uri="{FF2B5EF4-FFF2-40B4-BE49-F238E27FC236}">
              <a16:creationId xmlns:a16="http://schemas.microsoft.com/office/drawing/2014/main" id="{8F646F52-2CA7-F7E0-4DD5-E1D7D5A35719}"/>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22" name="Text Box 10">
          <a:extLst>
            <a:ext uri="{FF2B5EF4-FFF2-40B4-BE49-F238E27FC236}">
              <a16:creationId xmlns:a16="http://schemas.microsoft.com/office/drawing/2014/main" id="{48965EEC-079E-5FB3-5994-6EFAAE2DBF5E}"/>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23" name="Text Box 11">
          <a:extLst>
            <a:ext uri="{FF2B5EF4-FFF2-40B4-BE49-F238E27FC236}">
              <a16:creationId xmlns:a16="http://schemas.microsoft.com/office/drawing/2014/main" id="{A755E3A3-4998-8EB9-855B-BFF2C64B689C}"/>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24" name="Text Box 12">
          <a:extLst>
            <a:ext uri="{FF2B5EF4-FFF2-40B4-BE49-F238E27FC236}">
              <a16:creationId xmlns:a16="http://schemas.microsoft.com/office/drawing/2014/main" id="{9C4DA6FA-A4FC-FAD2-ADB0-42ACA65764B5}"/>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25" name="Text Box 13">
          <a:extLst>
            <a:ext uri="{FF2B5EF4-FFF2-40B4-BE49-F238E27FC236}">
              <a16:creationId xmlns:a16="http://schemas.microsoft.com/office/drawing/2014/main" id="{EC5EA09B-2E60-4569-0196-447F619960A9}"/>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26" name="Text Box 14">
          <a:extLst>
            <a:ext uri="{FF2B5EF4-FFF2-40B4-BE49-F238E27FC236}">
              <a16:creationId xmlns:a16="http://schemas.microsoft.com/office/drawing/2014/main" id="{CAB8A77B-E0A5-ECF1-527A-E23C98F13DC3}"/>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27" name="Text Box 15">
          <a:extLst>
            <a:ext uri="{FF2B5EF4-FFF2-40B4-BE49-F238E27FC236}">
              <a16:creationId xmlns:a16="http://schemas.microsoft.com/office/drawing/2014/main" id="{7117612A-2CC5-EF95-F6FB-83B6CD97B546}"/>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28" name="Text Box 16">
          <a:extLst>
            <a:ext uri="{FF2B5EF4-FFF2-40B4-BE49-F238E27FC236}">
              <a16:creationId xmlns:a16="http://schemas.microsoft.com/office/drawing/2014/main" id="{54B3ACD7-B89A-61F0-FC15-95913A5E7DC1}"/>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29" name="Text Box 17">
          <a:extLst>
            <a:ext uri="{FF2B5EF4-FFF2-40B4-BE49-F238E27FC236}">
              <a16:creationId xmlns:a16="http://schemas.microsoft.com/office/drawing/2014/main" id="{01E98A20-2D06-E640-179E-15F22911946F}"/>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30" name="Text Box 18">
          <a:extLst>
            <a:ext uri="{FF2B5EF4-FFF2-40B4-BE49-F238E27FC236}">
              <a16:creationId xmlns:a16="http://schemas.microsoft.com/office/drawing/2014/main" id="{09FE6C84-ACB0-8BBF-FEC3-1FD8C7E42058}"/>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31" name="Text Box 19">
          <a:extLst>
            <a:ext uri="{FF2B5EF4-FFF2-40B4-BE49-F238E27FC236}">
              <a16:creationId xmlns:a16="http://schemas.microsoft.com/office/drawing/2014/main" id="{A9914D8B-1710-2912-0580-993C3638A8EA}"/>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32" name="Text Box 20">
          <a:extLst>
            <a:ext uri="{FF2B5EF4-FFF2-40B4-BE49-F238E27FC236}">
              <a16:creationId xmlns:a16="http://schemas.microsoft.com/office/drawing/2014/main" id="{4666FFD6-F00B-F815-BDE7-AD29BC8AE3DD}"/>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33" name="Text Box 21">
          <a:extLst>
            <a:ext uri="{FF2B5EF4-FFF2-40B4-BE49-F238E27FC236}">
              <a16:creationId xmlns:a16="http://schemas.microsoft.com/office/drawing/2014/main" id="{6562E6A2-5580-E9CE-7C37-94D70F005173}"/>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34" name="Text Box 22">
          <a:extLst>
            <a:ext uri="{FF2B5EF4-FFF2-40B4-BE49-F238E27FC236}">
              <a16:creationId xmlns:a16="http://schemas.microsoft.com/office/drawing/2014/main" id="{E3EC9C01-CB82-0763-0217-1E607663FE5E}"/>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35" name="Text Box 23">
          <a:extLst>
            <a:ext uri="{FF2B5EF4-FFF2-40B4-BE49-F238E27FC236}">
              <a16:creationId xmlns:a16="http://schemas.microsoft.com/office/drawing/2014/main" id="{E2AE617C-17F4-26D3-624E-AF780D7F249B}"/>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36" name="Text Box 24">
          <a:extLst>
            <a:ext uri="{FF2B5EF4-FFF2-40B4-BE49-F238E27FC236}">
              <a16:creationId xmlns:a16="http://schemas.microsoft.com/office/drawing/2014/main" id="{0E5FA5A6-F78F-FFD1-CE2E-6C2E81486A11}"/>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37" name="Text Box 25">
          <a:extLst>
            <a:ext uri="{FF2B5EF4-FFF2-40B4-BE49-F238E27FC236}">
              <a16:creationId xmlns:a16="http://schemas.microsoft.com/office/drawing/2014/main" id="{26746A3A-CFA6-3B2B-F137-BBD6215981BC}"/>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38" name="Text Box 26">
          <a:extLst>
            <a:ext uri="{FF2B5EF4-FFF2-40B4-BE49-F238E27FC236}">
              <a16:creationId xmlns:a16="http://schemas.microsoft.com/office/drawing/2014/main" id="{0301AAA7-5E40-659C-F994-8A86F8B2FC32}"/>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39" name="Text Box 27">
          <a:extLst>
            <a:ext uri="{FF2B5EF4-FFF2-40B4-BE49-F238E27FC236}">
              <a16:creationId xmlns:a16="http://schemas.microsoft.com/office/drawing/2014/main" id="{0ECD5615-DE27-CB82-F01D-1E28D5B2925A}"/>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40" name="Text Box 28">
          <a:extLst>
            <a:ext uri="{FF2B5EF4-FFF2-40B4-BE49-F238E27FC236}">
              <a16:creationId xmlns:a16="http://schemas.microsoft.com/office/drawing/2014/main" id="{6D69F531-A536-CE21-BE52-E004652D3FEF}"/>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41" name="Text Box 29">
          <a:extLst>
            <a:ext uri="{FF2B5EF4-FFF2-40B4-BE49-F238E27FC236}">
              <a16:creationId xmlns:a16="http://schemas.microsoft.com/office/drawing/2014/main" id="{0566FE30-E577-472B-6A74-92AA12FF95D2}"/>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42" name="Text Box 30">
          <a:extLst>
            <a:ext uri="{FF2B5EF4-FFF2-40B4-BE49-F238E27FC236}">
              <a16:creationId xmlns:a16="http://schemas.microsoft.com/office/drawing/2014/main" id="{12DC0CD5-5D2D-DD4F-6347-3409117F940E}"/>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43" name="Text Box 31">
          <a:extLst>
            <a:ext uri="{FF2B5EF4-FFF2-40B4-BE49-F238E27FC236}">
              <a16:creationId xmlns:a16="http://schemas.microsoft.com/office/drawing/2014/main" id="{7B23F630-4365-D2F0-4953-E3C2EC192EAB}"/>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44" name="Text Box 32">
          <a:extLst>
            <a:ext uri="{FF2B5EF4-FFF2-40B4-BE49-F238E27FC236}">
              <a16:creationId xmlns:a16="http://schemas.microsoft.com/office/drawing/2014/main" id="{3230950B-6D13-4551-385D-72C743628DDB}"/>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45" name="Text Box 33">
          <a:extLst>
            <a:ext uri="{FF2B5EF4-FFF2-40B4-BE49-F238E27FC236}">
              <a16:creationId xmlns:a16="http://schemas.microsoft.com/office/drawing/2014/main" id="{59180134-512D-574B-BC35-DA350461B448}"/>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46" name="Text Box 34">
          <a:extLst>
            <a:ext uri="{FF2B5EF4-FFF2-40B4-BE49-F238E27FC236}">
              <a16:creationId xmlns:a16="http://schemas.microsoft.com/office/drawing/2014/main" id="{DFB3B003-AE84-D24F-7481-54227F2DC558}"/>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47" name="Text Box 35">
          <a:extLst>
            <a:ext uri="{FF2B5EF4-FFF2-40B4-BE49-F238E27FC236}">
              <a16:creationId xmlns:a16="http://schemas.microsoft.com/office/drawing/2014/main" id="{713A09B5-F212-AD69-3ADE-D6C76535810B}"/>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48" name="Text Box 36">
          <a:extLst>
            <a:ext uri="{FF2B5EF4-FFF2-40B4-BE49-F238E27FC236}">
              <a16:creationId xmlns:a16="http://schemas.microsoft.com/office/drawing/2014/main" id="{687A1E1D-636F-3C17-34FB-65E5E030813C}"/>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49" name="Text Box 37">
          <a:extLst>
            <a:ext uri="{FF2B5EF4-FFF2-40B4-BE49-F238E27FC236}">
              <a16:creationId xmlns:a16="http://schemas.microsoft.com/office/drawing/2014/main" id="{79B15D52-88A3-EE78-6EB1-E1B920931E38}"/>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50" name="Text Box 38">
          <a:extLst>
            <a:ext uri="{FF2B5EF4-FFF2-40B4-BE49-F238E27FC236}">
              <a16:creationId xmlns:a16="http://schemas.microsoft.com/office/drawing/2014/main" id="{8E35E43A-36E8-F51A-7845-3EBC5962589A}"/>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51" name="Text Box 39">
          <a:extLst>
            <a:ext uri="{FF2B5EF4-FFF2-40B4-BE49-F238E27FC236}">
              <a16:creationId xmlns:a16="http://schemas.microsoft.com/office/drawing/2014/main" id="{91B5CFE6-3C60-E97E-3D18-8123E6AFB0B1}"/>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52" name="Text Box 40">
          <a:extLst>
            <a:ext uri="{FF2B5EF4-FFF2-40B4-BE49-F238E27FC236}">
              <a16:creationId xmlns:a16="http://schemas.microsoft.com/office/drawing/2014/main" id="{72E6C841-D7D2-0A8A-0E31-AC3F3931F139}"/>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53" name="Text Box 41">
          <a:extLst>
            <a:ext uri="{FF2B5EF4-FFF2-40B4-BE49-F238E27FC236}">
              <a16:creationId xmlns:a16="http://schemas.microsoft.com/office/drawing/2014/main" id="{79F0A6D9-EC0F-00DC-9CAB-F859669810DB}"/>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54" name="Text Box 42">
          <a:extLst>
            <a:ext uri="{FF2B5EF4-FFF2-40B4-BE49-F238E27FC236}">
              <a16:creationId xmlns:a16="http://schemas.microsoft.com/office/drawing/2014/main" id="{3EAA5ABF-AA01-B560-20A7-12BE1D3A38B9}"/>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55" name="Text Box 43">
          <a:extLst>
            <a:ext uri="{FF2B5EF4-FFF2-40B4-BE49-F238E27FC236}">
              <a16:creationId xmlns:a16="http://schemas.microsoft.com/office/drawing/2014/main" id="{C1871C10-253B-FA6B-3600-27699A6A7F37}"/>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56" name="Text Box 44">
          <a:extLst>
            <a:ext uri="{FF2B5EF4-FFF2-40B4-BE49-F238E27FC236}">
              <a16:creationId xmlns:a16="http://schemas.microsoft.com/office/drawing/2014/main" id="{C15D59C6-E3AE-41F1-4845-6601304E4D65}"/>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57" name="Text Box 45">
          <a:extLst>
            <a:ext uri="{FF2B5EF4-FFF2-40B4-BE49-F238E27FC236}">
              <a16:creationId xmlns:a16="http://schemas.microsoft.com/office/drawing/2014/main" id="{9D0ECA19-2C74-489A-88C6-C8E98B84263F}"/>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58" name="Text Box 46">
          <a:extLst>
            <a:ext uri="{FF2B5EF4-FFF2-40B4-BE49-F238E27FC236}">
              <a16:creationId xmlns:a16="http://schemas.microsoft.com/office/drawing/2014/main" id="{8A5E4E3D-AB21-9E95-A273-7A656C5E079F}"/>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59" name="Text Box 47">
          <a:extLst>
            <a:ext uri="{FF2B5EF4-FFF2-40B4-BE49-F238E27FC236}">
              <a16:creationId xmlns:a16="http://schemas.microsoft.com/office/drawing/2014/main" id="{9F74B309-55CF-88BA-A3A1-A407E900BCA1}"/>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60" name="Text Box 48">
          <a:extLst>
            <a:ext uri="{FF2B5EF4-FFF2-40B4-BE49-F238E27FC236}">
              <a16:creationId xmlns:a16="http://schemas.microsoft.com/office/drawing/2014/main" id="{B548DE7D-4163-EBBC-F450-5DBF7D8A11FD}"/>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61" name="Text Box 49">
          <a:extLst>
            <a:ext uri="{FF2B5EF4-FFF2-40B4-BE49-F238E27FC236}">
              <a16:creationId xmlns:a16="http://schemas.microsoft.com/office/drawing/2014/main" id="{2E5BF251-F093-C51E-60A7-EFE251C77ACA}"/>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62" name="Text Box 50">
          <a:extLst>
            <a:ext uri="{FF2B5EF4-FFF2-40B4-BE49-F238E27FC236}">
              <a16:creationId xmlns:a16="http://schemas.microsoft.com/office/drawing/2014/main" id="{8CE5FF8F-EBEC-F20F-57F7-3129333A820D}"/>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63" name="Text Box 51">
          <a:extLst>
            <a:ext uri="{FF2B5EF4-FFF2-40B4-BE49-F238E27FC236}">
              <a16:creationId xmlns:a16="http://schemas.microsoft.com/office/drawing/2014/main" id="{D2FE3072-042E-F7F7-DE05-F683D431EED4}"/>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64" name="Text Box 52">
          <a:extLst>
            <a:ext uri="{FF2B5EF4-FFF2-40B4-BE49-F238E27FC236}">
              <a16:creationId xmlns:a16="http://schemas.microsoft.com/office/drawing/2014/main" id="{FC39D763-1074-D3C1-C8C5-6AB554CABCCA}"/>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65" name="Text Box 53">
          <a:extLst>
            <a:ext uri="{FF2B5EF4-FFF2-40B4-BE49-F238E27FC236}">
              <a16:creationId xmlns:a16="http://schemas.microsoft.com/office/drawing/2014/main" id="{A2DC63FB-A515-0A5E-5B0D-869E51BED925}"/>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66" name="Text Box 54">
          <a:extLst>
            <a:ext uri="{FF2B5EF4-FFF2-40B4-BE49-F238E27FC236}">
              <a16:creationId xmlns:a16="http://schemas.microsoft.com/office/drawing/2014/main" id="{0EFDAAC0-A623-2089-B0B7-7A433044B4CE}"/>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67" name="Text Box 55">
          <a:extLst>
            <a:ext uri="{FF2B5EF4-FFF2-40B4-BE49-F238E27FC236}">
              <a16:creationId xmlns:a16="http://schemas.microsoft.com/office/drawing/2014/main" id="{40195998-1575-997A-06ED-01481E67E24F}"/>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68" name="Text Box 56">
          <a:extLst>
            <a:ext uri="{FF2B5EF4-FFF2-40B4-BE49-F238E27FC236}">
              <a16:creationId xmlns:a16="http://schemas.microsoft.com/office/drawing/2014/main" id="{1DBAD27C-FA65-3C38-26FE-1049D21E80A1}"/>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69" name="Text Box 57">
          <a:extLst>
            <a:ext uri="{FF2B5EF4-FFF2-40B4-BE49-F238E27FC236}">
              <a16:creationId xmlns:a16="http://schemas.microsoft.com/office/drawing/2014/main" id="{6C01C968-E9BB-E993-CC0F-5888D59DE796}"/>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70" name="Text Box 58">
          <a:extLst>
            <a:ext uri="{FF2B5EF4-FFF2-40B4-BE49-F238E27FC236}">
              <a16:creationId xmlns:a16="http://schemas.microsoft.com/office/drawing/2014/main" id="{1A51FE5F-738C-B4A7-122A-BF9936445A95}"/>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71" name="Text Box 59">
          <a:extLst>
            <a:ext uri="{FF2B5EF4-FFF2-40B4-BE49-F238E27FC236}">
              <a16:creationId xmlns:a16="http://schemas.microsoft.com/office/drawing/2014/main" id="{A310CE2C-3F0C-0083-A4D8-7F932175701D}"/>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72" name="Text Box 60">
          <a:extLst>
            <a:ext uri="{FF2B5EF4-FFF2-40B4-BE49-F238E27FC236}">
              <a16:creationId xmlns:a16="http://schemas.microsoft.com/office/drawing/2014/main" id="{2A7E55A2-8A5F-232E-AD57-2B79BC97EE6E}"/>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73" name="Text Box 61">
          <a:extLst>
            <a:ext uri="{FF2B5EF4-FFF2-40B4-BE49-F238E27FC236}">
              <a16:creationId xmlns:a16="http://schemas.microsoft.com/office/drawing/2014/main" id="{25C6AC52-CE53-2091-73DA-4553B507BA5F}"/>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74" name="Text Box 62">
          <a:extLst>
            <a:ext uri="{FF2B5EF4-FFF2-40B4-BE49-F238E27FC236}">
              <a16:creationId xmlns:a16="http://schemas.microsoft.com/office/drawing/2014/main" id="{44A68EAC-22DA-F5BC-6B2A-5386DFE5BF3F}"/>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75" name="Text Box 63">
          <a:extLst>
            <a:ext uri="{FF2B5EF4-FFF2-40B4-BE49-F238E27FC236}">
              <a16:creationId xmlns:a16="http://schemas.microsoft.com/office/drawing/2014/main" id="{938F7589-B4DE-E24D-8B64-22BC16594258}"/>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23</xdr:row>
      <xdr:rowOff>0</xdr:rowOff>
    </xdr:from>
    <xdr:to>
      <xdr:col>6</xdr:col>
      <xdr:colOff>91440</xdr:colOff>
      <xdr:row>24</xdr:row>
      <xdr:rowOff>0</xdr:rowOff>
    </xdr:to>
    <xdr:sp macro="" textlink="">
      <xdr:nvSpPr>
        <xdr:cNvPr id="551676" name="Text Box 64">
          <a:extLst>
            <a:ext uri="{FF2B5EF4-FFF2-40B4-BE49-F238E27FC236}">
              <a16:creationId xmlns:a16="http://schemas.microsoft.com/office/drawing/2014/main" id="{A052EAEB-B542-0D41-1822-CCCB98843AB4}"/>
            </a:ext>
          </a:extLst>
        </xdr:cNvPr>
        <xdr:cNvSpPr txBox="1">
          <a:spLocks noChangeArrowheads="1"/>
        </xdr:cNvSpPr>
      </xdr:nvSpPr>
      <xdr:spPr bwMode="auto">
        <a:xfrm>
          <a:off x="2628900" y="6400800"/>
          <a:ext cx="9144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5</xdr:col>
      <xdr:colOff>1905</xdr:colOff>
      <xdr:row>12</xdr:row>
      <xdr:rowOff>0</xdr:rowOff>
    </xdr:from>
    <xdr:to>
      <xdr:col>8</xdr:col>
      <xdr:colOff>211555</xdr:colOff>
      <xdr:row>12</xdr:row>
      <xdr:rowOff>111125</xdr:rowOff>
    </xdr:to>
    <xdr:sp macro="" textlink="">
      <xdr:nvSpPr>
        <xdr:cNvPr id="507032" name="WordArt 1">
          <a:extLst>
            <a:ext uri="{FF2B5EF4-FFF2-40B4-BE49-F238E27FC236}">
              <a16:creationId xmlns:a16="http://schemas.microsoft.com/office/drawing/2014/main" id="{5420BF13-59B2-A934-DDD3-39064CD11157}"/>
            </a:ext>
          </a:extLst>
        </xdr:cNvPr>
        <xdr:cNvSpPr>
          <a:spLocks noChangeArrowheads="1" noChangeShapeType="1" noTextEdit="1"/>
        </xdr:cNvSpPr>
      </xdr:nvSpPr>
      <xdr:spPr bwMode="auto">
        <a:xfrm>
          <a:off x="1695450" y="3429000"/>
          <a:ext cx="1657350" cy="133350"/>
        </a:xfrm>
        <a:prstGeom prst="rect">
          <a:avLst/>
        </a:prstGeom>
      </xdr:spPr>
      <xdr:txBody>
        <a:bodyPr vertOverflow="clip" wrap="none" lIns="91440" tIns="45720" rIns="91440" bIns="45720" fromWordArt="1" anchor="t">
          <a:prstTxWarp prst="textPlain">
            <a:avLst>
              <a:gd name="adj" fmla="val 50000"/>
            </a:avLst>
          </a:prstTxWarp>
        </a:bodyPr>
        <a:lstStyle/>
        <a:p>
          <a:pPr algn="ctr" rtl="0">
            <a:buNone/>
          </a:pPr>
          <a:endParaRPr lang="en-US" sz="3600" u="sng" strike="sngStrike" kern="10" cap="small" spc="0">
            <a:ln w="9525">
              <a:solidFill>
                <a:srgbClr val="000000"/>
              </a:solidFill>
              <a:round/>
              <a:headEnd/>
              <a:tailEnd/>
            </a:ln>
            <a:solidFill>
              <a:srgbClr val="FFFFFF"/>
            </a:solidFill>
            <a:latin typeface="Arial Black" panose="020B0A04020102020204" pitchFamily="34" charset="0"/>
          </a:endParaRPr>
        </a:p>
      </xdr:txBody>
    </xdr:sp>
    <xdr:clientData/>
  </xdr:twoCellAnchor>
  <xdr:twoCellAnchor editAs="oneCell">
    <xdr:from>
      <xdr:col>6</xdr:col>
      <xdr:colOff>22860</xdr:colOff>
      <xdr:row>3</xdr:row>
      <xdr:rowOff>83820</xdr:rowOff>
    </xdr:from>
    <xdr:to>
      <xdr:col>8</xdr:col>
      <xdr:colOff>30480</xdr:colOff>
      <xdr:row>4</xdr:row>
      <xdr:rowOff>746760</xdr:rowOff>
    </xdr:to>
    <xdr:pic>
      <xdr:nvPicPr>
        <xdr:cNvPr id="551678" name="Picture 2">
          <a:extLst>
            <a:ext uri="{FF2B5EF4-FFF2-40B4-BE49-F238E27FC236}">
              <a16:creationId xmlns:a16="http://schemas.microsoft.com/office/drawing/2014/main" id="{13DAE5A4-BEAE-336D-B77C-560985CC2D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51760" y="868680"/>
          <a:ext cx="1165860" cy="830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18</xdr:row>
      <xdr:rowOff>0</xdr:rowOff>
    </xdr:from>
    <xdr:to>
      <xdr:col>3</xdr:col>
      <xdr:colOff>114300</xdr:colOff>
      <xdr:row>19</xdr:row>
      <xdr:rowOff>7621</xdr:rowOff>
    </xdr:to>
    <xdr:sp macro="" textlink="">
      <xdr:nvSpPr>
        <xdr:cNvPr id="561339" name="Text Box 1">
          <a:extLst>
            <a:ext uri="{FF2B5EF4-FFF2-40B4-BE49-F238E27FC236}">
              <a16:creationId xmlns:a16="http://schemas.microsoft.com/office/drawing/2014/main" id="{1B307920-956C-2DC5-A8BE-258BF0CA3F8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40" name="Text Box 2">
          <a:extLst>
            <a:ext uri="{FF2B5EF4-FFF2-40B4-BE49-F238E27FC236}">
              <a16:creationId xmlns:a16="http://schemas.microsoft.com/office/drawing/2014/main" id="{D899DC72-46EE-7550-8400-DCA0C242411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41" name="Text Box 3">
          <a:extLst>
            <a:ext uri="{FF2B5EF4-FFF2-40B4-BE49-F238E27FC236}">
              <a16:creationId xmlns:a16="http://schemas.microsoft.com/office/drawing/2014/main" id="{C863C1AE-4116-DD32-2FB0-FAC03AB85DD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42" name="Text Box 4">
          <a:extLst>
            <a:ext uri="{FF2B5EF4-FFF2-40B4-BE49-F238E27FC236}">
              <a16:creationId xmlns:a16="http://schemas.microsoft.com/office/drawing/2014/main" id="{BE0266AE-65D6-A39E-D61A-F60B453EE66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43" name="Text Box 5">
          <a:extLst>
            <a:ext uri="{FF2B5EF4-FFF2-40B4-BE49-F238E27FC236}">
              <a16:creationId xmlns:a16="http://schemas.microsoft.com/office/drawing/2014/main" id="{C4BC3DD5-334F-CC1C-81A1-76163EAA829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44" name="Text Box 6">
          <a:extLst>
            <a:ext uri="{FF2B5EF4-FFF2-40B4-BE49-F238E27FC236}">
              <a16:creationId xmlns:a16="http://schemas.microsoft.com/office/drawing/2014/main" id="{6ED1FE40-3523-1160-12E5-2F463308605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45" name="Text Box 7">
          <a:extLst>
            <a:ext uri="{FF2B5EF4-FFF2-40B4-BE49-F238E27FC236}">
              <a16:creationId xmlns:a16="http://schemas.microsoft.com/office/drawing/2014/main" id="{F6B6785B-0908-27C9-9988-98E420B0912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46" name="Text Box 8">
          <a:extLst>
            <a:ext uri="{FF2B5EF4-FFF2-40B4-BE49-F238E27FC236}">
              <a16:creationId xmlns:a16="http://schemas.microsoft.com/office/drawing/2014/main" id="{B529F0F2-1C17-FF82-50C7-E798072A086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47" name="Text Box 9">
          <a:extLst>
            <a:ext uri="{FF2B5EF4-FFF2-40B4-BE49-F238E27FC236}">
              <a16:creationId xmlns:a16="http://schemas.microsoft.com/office/drawing/2014/main" id="{7753B133-283C-A810-6159-FE36FE20379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48" name="Text Box 10">
          <a:extLst>
            <a:ext uri="{FF2B5EF4-FFF2-40B4-BE49-F238E27FC236}">
              <a16:creationId xmlns:a16="http://schemas.microsoft.com/office/drawing/2014/main" id="{A10E79F8-2AB7-B28D-FC22-358B9B814C4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49" name="Text Box 11">
          <a:extLst>
            <a:ext uri="{FF2B5EF4-FFF2-40B4-BE49-F238E27FC236}">
              <a16:creationId xmlns:a16="http://schemas.microsoft.com/office/drawing/2014/main" id="{0B512517-41D3-AC49-15C1-9986EDD87D8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50" name="Text Box 12">
          <a:extLst>
            <a:ext uri="{FF2B5EF4-FFF2-40B4-BE49-F238E27FC236}">
              <a16:creationId xmlns:a16="http://schemas.microsoft.com/office/drawing/2014/main" id="{BF95F99A-D8C8-FDAA-32B4-003FFF09429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51" name="Text Box 13">
          <a:extLst>
            <a:ext uri="{FF2B5EF4-FFF2-40B4-BE49-F238E27FC236}">
              <a16:creationId xmlns:a16="http://schemas.microsoft.com/office/drawing/2014/main" id="{F70056C3-960A-B226-D9B6-47032EFF50E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52" name="Text Box 14">
          <a:extLst>
            <a:ext uri="{FF2B5EF4-FFF2-40B4-BE49-F238E27FC236}">
              <a16:creationId xmlns:a16="http://schemas.microsoft.com/office/drawing/2014/main" id="{9BF7951B-BE3E-7A4A-7F46-9F46AB7E0E6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53" name="Text Box 15">
          <a:extLst>
            <a:ext uri="{FF2B5EF4-FFF2-40B4-BE49-F238E27FC236}">
              <a16:creationId xmlns:a16="http://schemas.microsoft.com/office/drawing/2014/main" id="{8C1FEF97-3638-DA47-3D44-A87291CD2C0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54" name="Text Box 16">
          <a:extLst>
            <a:ext uri="{FF2B5EF4-FFF2-40B4-BE49-F238E27FC236}">
              <a16:creationId xmlns:a16="http://schemas.microsoft.com/office/drawing/2014/main" id="{A9863253-C0E6-1620-BF00-DFA60D05672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55" name="Text Box 17">
          <a:extLst>
            <a:ext uri="{FF2B5EF4-FFF2-40B4-BE49-F238E27FC236}">
              <a16:creationId xmlns:a16="http://schemas.microsoft.com/office/drawing/2014/main" id="{39691D68-4AC2-8163-A4F1-D58D597D070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56" name="Text Box 18">
          <a:extLst>
            <a:ext uri="{FF2B5EF4-FFF2-40B4-BE49-F238E27FC236}">
              <a16:creationId xmlns:a16="http://schemas.microsoft.com/office/drawing/2014/main" id="{A553773B-E1FD-8DBC-3663-E1F12D9242A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57" name="Text Box 19">
          <a:extLst>
            <a:ext uri="{FF2B5EF4-FFF2-40B4-BE49-F238E27FC236}">
              <a16:creationId xmlns:a16="http://schemas.microsoft.com/office/drawing/2014/main" id="{3510E428-2AA5-C8E5-CC7B-A2C28092110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58" name="Text Box 20">
          <a:extLst>
            <a:ext uri="{FF2B5EF4-FFF2-40B4-BE49-F238E27FC236}">
              <a16:creationId xmlns:a16="http://schemas.microsoft.com/office/drawing/2014/main" id="{96E62027-89F2-DB16-BD5C-79A6C5A438B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59" name="Text Box 21">
          <a:extLst>
            <a:ext uri="{FF2B5EF4-FFF2-40B4-BE49-F238E27FC236}">
              <a16:creationId xmlns:a16="http://schemas.microsoft.com/office/drawing/2014/main" id="{838DB182-1568-1339-65A4-62E34854DD3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60" name="Text Box 22">
          <a:extLst>
            <a:ext uri="{FF2B5EF4-FFF2-40B4-BE49-F238E27FC236}">
              <a16:creationId xmlns:a16="http://schemas.microsoft.com/office/drawing/2014/main" id="{CDA4EE68-F96F-53B0-8B9D-61C4F2C6B3D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61" name="Text Box 23">
          <a:extLst>
            <a:ext uri="{FF2B5EF4-FFF2-40B4-BE49-F238E27FC236}">
              <a16:creationId xmlns:a16="http://schemas.microsoft.com/office/drawing/2014/main" id="{97141456-9244-E697-B097-E8DD59F03AA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62" name="Text Box 24">
          <a:extLst>
            <a:ext uri="{FF2B5EF4-FFF2-40B4-BE49-F238E27FC236}">
              <a16:creationId xmlns:a16="http://schemas.microsoft.com/office/drawing/2014/main" id="{1BC973BF-44B2-9B37-0097-87B59374189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63" name="Text Box 25">
          <a:extLst>
            <a:ext uri="{FF2B5EF4-FFF2-40B4-BE49-F238E27FC236}">
              <a16:creationId xmlns:a16="http://schemas.microsoft.com/office/drawing/2014/main" id="{088BE915-8565-1F73-85E1-61E52A3B3C5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64" name="Text Box 26">
          <a:extLst>
            <a:ext uri="{FF2B5EF4-FFF2-40B4-BE49-F238E27FC236}">
              <a16:creationId xmlns:a16="http://schemas.microsoft.com/office/drawing/2014/main" id="{64D7F9B3-F948-BA7D-10D4-EBB96A62E55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65" name="Text Box 27">
          <a:extLst>
            <a:ext uri="{FF2B5EF4-FFF2-40B4-BE49-F238E27FC236}">
              <a16:creationId xmlns:a16="http://schemas.microsoft.com/office/drawing/2014/main" id="{851A510A-0F49-50D9-8188-33236440B62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66" name="Text Box 28">
          <a:extLst>
            <a:ext uri="{FF2B5EF4-FFF2-40B4-BE49-F238E27FC236}">
              <a16:creationId xmlns:a16="http://schemas.microsoft.com/office/drawing/2014/main" id="{4CEB1BB0-0E6E-8391-DA8B-3CD1895F07D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67" name="Text Box 29">
          <a:extLst>
            <a:ext uri="{FF2B5EF4-FFF2-40B4-BE49-F238E27FC236}">
              <a16:creationId xmlns:a16="http://schemas.microsoft.com/office/drawing/2014/main" id="{80AD8A39-C776-A7E0-62C4-BD2221584D6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68" name="Text Box 30">
          <a:extLst>
            <a:ext uri="{FF2B5EF4-FFF2-40B4-BE49-F238E27FC236}">
              <a16:creationId xmlns:a16="http://schemas.microsoft.com/office/drawing/2014/main" id="{D4F7E0BD-0A83-5397-14AA-7AEA64C6ADD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69" name="Text Box 31">
          <a:extLst>
            <a:ext uri="{FF2B5EF4-FFF2-40B4-BE49-F238E27FC236}">
              <a16:creationId xmlns:a16="http://schemas.microsoft.com/office/drawing/2014/main" id="{BB5D3D22-EC58-06C7-065E-9BCBDE6FF56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70" name="Text Box 32">
          <a:extLst>
            <a:ext uri="{FF2B5EF4-FFF2-40B4-BE49-F238E27FC236}">
              <a16:creationId xmlns:a16="http://schemas.microsoft.com/office/drawing/2014/main" id="{68C85D8A-5660-A740-BCAD-BD7E215812E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71" name="Text Box 33">
          <a:extLst>
            <a:ext uri="{FF2B5EF4-FFF2-40B4-BE49-F238E27FC236}">
              <a16:creationId xmlns:a16="http://schemas.microsoft.com/office/drawing/2014/main" id="{9C1C725C-9E24-B6C6-F56B-FAB5390DBB7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72" name="Text Box 34">
          <a:extLst>
            <a:ext uri="{FF2B5EF4-FFF2-40B4-BE49-F238E27FC236}">
              <a16:creationId xmlns:a16="http://schemas.microsoft.com/office/drawing/2014/main" id="{6BD8A509-BEAA-A9D7-6C0B-EDCC9A7F6C1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73" name="Text Box 35">
          <a:extLst>
            <a:ext uri="{FF2B5EF4-FFF2-40B4-BE49-F238E27FC236}">
              <a16:creationId xmlns:a16="http://schemas.microsoft.com/office/drawing/2014/main" id="{7B6201A2-9DB3-7D4C-9401-B978C19F737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74" name="Text Box 36">
          <a:extLst>
            <a:ext uri="{FF2B5EF4-FFF2-40B4-BE49-F238E27FC236}">
              <a16:creationId xmlns:a16="http://schemas.microsoft.com/office/drawing/2014/main" id="{E1BA24D7-4111-6C4B-646D-9FDB2E79A6F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75" name="Text Box 37">
          <a:extLst>
            <a:ext uri="{FF2B5EF4-FFF2-40B4-BE49-F238E27FC236}">
              <a16:creationId xmlns:a16="http://schemas.microsoft.com/office/drawing/2014/main" id="{3D6A287A-0439-C98E-7929-5FCB51676F4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76" name="Text Box 38">
          <a:extLst>
            <a:ext uri="{FF2B5EF4-FFF2-40B4-BE49-F238E27FC236}">
              <a16:creationId xmlns:a16="http://schemas.microsoft.com/office/drawing/2014/main" id="{26D42D9A-D201-A989-062F-6C14C483A18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77" name="Text Box 39">
          <a:extLst>
            <a:ext uri="{FF2B5EF4-FFF2-40B4-BE49-F238E27FC236}">
              <a16:creationId xmlns:a16="http://schemas.microsoft.com/office/drawing/2014/main" id="{465EC364-B3FB-582E-9228-54C2560402A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78" name="Text Box 40">
          <a:extLst>
            <a:ext uri="{FF2B5EF4-FFF2-40B4-BE49-F238E27FC236}">
              <a16:creationId xmlns:a16="http://schemas.microsoft.com/office/drawing/2014/main" id="{9AD3A58A-77F9-3C6B-5282-9D8DB4D0A6B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79" name="Text Box 41">
          <a:extLst>
            <a:ext uri="{FF2B5EF4-FFF2-40B4-BE49-F238E27FC236}">
              <a16:creationId xmlns:a16="http://schemas.microsoft.com/office/drawing/2014/main" id="{912C9D4B-A678-5EB0-6BB8-9F87E321614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80" name="Text Box 42">
          <a:extLst>
            <a:ext uri="{FF2B5EF4-FFF2-40B4-BE49-F238E27FC236}">
              <a16:creationId xmlns:a16="http://schemas.microsoft.com/office/drawing/2014/main" id="{F3E0F27E-074B-9F4F-D264-CE906E2BC31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81" name="Text Box 43">
          <a:extLst>
            <a:ext uri="{FF2B5EF4-FFF2-40B4-BE49-F238E27FC236}">
              <a16:creationId xmlns:a16="http://schemas.microsoft.com/office/drawing/2014/main" id="{F16FBD83-F50B-FA21-35F8-4CE6987BD3B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82" name="Text Box 44">
          <a:extLst>
            <a:ext uri="{FF2B5EF4-FFF2-40B4-BE49-F238E27FC236}">
              <a16:creationId xmlns:a16="http://schemas.microsoft.com/office/drawing/2014/main" id="{20F1DA58-4A0E-3CA5-BD64-A69A50ABBA7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83" name="Text Box 45">
          <a:extLst>
            <a:ext uri="{FF2B5EF4-FFF2-40B4-BE49-F238E27FC236}">
              <a16:creationId xmlns:a16="http://schemas.microsoft.com/office/drawing/2014/main" id="{BCC781EA-DA85-F364-23D6-820541224EA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84" name="Text Box 46">
          <a:extLst>
            <a:ext uri="{FF2B5EF4-FFF2-40B4-BE49-F238E27FC236}">
              <a16:creationId xmlns:a16="http://schemas.microsoft.com/office/drawing/2014/main" id="{E0A4A63D-56A2-A7FC-191D-502E1BD516D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85" name="Text Box 47">
          <a:extLst>
            <a:ext uri="{FF2B5EF4-FFF2-40B4-BE49-F238E27FC236}">
              <a16:creationId xmlns:a16="http://schemas.microsoft.com/office/drawing/2014/main" id="{01341C65-2CFC-E8F5-9859-09B71C3AA0F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86" name="Text Box 48">
          <a:extLst>
            <a:ext uri="{FF2B5EF4-FFF2-40B4-BE49-F238E27FC236}">
              <a16:creationId xmlns:a16="http://schemas.microsoft.com/office/drawing/2014/main" id="{888BFAC1-D043-870C-72A4-72EF2089205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87" name="Text Box 49">
          <a:extLst>
            <a:ext uri="{FF2B5EF4-FFF2-40B4-BE49-F238E27FC236}">
              <a16:creationId xmlns:a16="http://schemas.microsoft.com/office/drawing/2014/main" id="{5D583BC9-B8A5-1A36-E61F-1E7DD494C63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88" name="Text Box 50">
          <a:extLst>
            <a:ext uri="{FF2B5EF4-FFF2-40B4-BE49-F238E27FC236}">
              <a16:creationId xmlns:a16="http://schemas.microsoft.com/office/drawing/2014/main" id="{EAADD6AC-4FBF-77D8-6AF7-5614D18575C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89" name="Text Box 51">
          <a:extLst>
            <a:ext uri="{FF2B5EF4-FFF2-40B4-BE49-F238E27FC236}">
              <a16:creationId xmlns:a16="http://schemas.microsoft.com/office/drawing/2014/main" id="{D41D0A00-DEA0-2C58-8799-8C2A6A20261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90" name="Text Box 52">
          <a:extLst>
            <a:ext uri="{FF2B5EF4-FFF2-40B4-BE49-F238E27FC236}">
              <a16:creationId xmlns:a16="http://schemas.microsoft.com/office/drawing/2014/main" id="{AE39069E-50B4-D475-0649-29773FF031A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91" name="Text Box 53">
          <a:extLst>
            <a:ext uri="{FF2B5EF4-FFF2-40B4-BE49-F238E27FC236}">
              <a16:creationId xmlns:a16="http://schemas.microsoft.com/office/drawing/2014/main" id="{6BD21164-6FBA-4CDA-FA33-F43BE3020C2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92" name="Text Box 54">
          <a:extLst>
            <a:ext uri="{FF2B5EF4-FFF2-40B4-BE49-F238E27FC236}">
              <a16:creationId xmlns:a16="http://schemas.microsoft.com/office/drawing/2014/main" id="{893C734E-35C7-6FF3-6676-C1D562740B4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93" name="Text Box 55">
          <a:extLst>
            <a:ext uri="{FF2B5EF4-FFF2-40B4-BE49-F238E27FC236}">
              <a16:creationId xmlns:a16="http://schemas.microsoft.com/office/drawing/2014/main" id="{3FF9B234-B6BC-B25E-2D78-F83E3C01630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94" name="Text Box 56">
          <a:extLst>
            <a:ext uri="{FF2B5EF4-FFF2-40B4-BE49-F238E27FC236}">
              <a16:creationId xmlns:a16="http://schemas.microsoft.com/office/drawing/2014/main" id="{34101363-9683-60C5-7161-E266E2B904D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95" name="Text Box 57">
          <a:extLst>
            <a:ext uri="{FF2B5EF4-FFF2-40B4-BE49-F238E27FC236}">
              <a16:creationId xmlns:a16="http://schemas.microsoft.com/office/drawing/2014/main" id="{F283480A-1B8C-42AC-80B6-E788D5593E3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96" name="Text Box 58">
          <a:extLst>
            <a:ext uri="{FF2B5EF4-FFF2-40B4-BE49-F238E27FC236}">
              <a16:creationId xmlns:a16="http://schemas.microsoft.com/office/drawing/2014/main" id="{E22E8CDB-5F8A-173D-3457-0F79A58ABB8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97" name="Text Box 59">
          <a:extLst>
            <a:ext uri="{FF2B5EF4-FFF2-40B4-BE49-F238E27FC236}">
              <a16:creationId xmlns:a16="http://schemas.microsoft.com/office/drawing/2014/main" id="{1147A549-A95B-BD7E-0AD3-BF85AE67890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98" name="Text Box 60">
          <a:extLst>
            <a:ext uri="{FF2B5EF4-FFF2-40B4-BE49-F238E27FC236}">
              <a16:creationId xmlns:a16="http://schemas.microsoft.com/office/drawing/2014/main" id="{4E959157-0422-5990-D007-D8B135CCBF8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399" name="Text Box 61">
          <a:extLst>
            <a:ext uri="{FF2B5EF4-FFF2-40B4-BE49-F238E27FC236}">
              <a16:creationId xmlns:a16="http://schemas.microsoft.com/office/drawing/2014/main" id="{D79AFA45-7E3E-14A4-A4DA-2BCBDD5C551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00" name="Text Box 62">
          <a:extLst>
            <a:ext uri="{FF2B5EF4-FFF2-40B4-BE49-F238E27FC236}">
              <a16:creationId xmlns:a16="http://schemas.microsoft.com/office/drawing/2014/main" id="{D62C576D-8886-DE97-435A-8985FEAC855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01" name="Text Box 63">
          <a:extLst>
            <a:ext uri="{FF2B5EF4-FFF2-40B4-BE49-F238E27FC236}">
              <a16:creationId xmlns:a16="http://schemas.microsoft.com/office/drawing/2014/main" id="{6783A8EE-24AE-A6D3-6224-33498EA2C54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02" name="Text Box 64">
          <a:extLst>
            <a:ext uri="{FF2B5EF4-FFF2-40B4-BE49-F238E27FC236}">
              <a16:creationId xmlns:a16="http://schemas.microsoft.com/office/drawing/2014/main" id="{FD1029EA-2331-E34C-B06D-E07223384BB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03" name="Text Box 65">
          <a:extLst>
            <a:ext uri="{FF2B5EF4-FFF2-40B4-BE49-F238E27FC236}">
              <a16:creationId xmlns:a16="http://schemas.microsoft.com/office/drawing/2014/main" id="{6E31B9FC-D0B4-C5C0-63BE-EDDEA73DCDE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04" name="Text Box 66">
          <a:extLst>
            <a:ext uri="{FF2B5EF4-FFF2-40B4-BE49-F238E27FC236}">
              <a16:creationId xmlns:a16="http://schemas.microsoft.com/office/drawing/2014/main" id="{5611759A-AE65-0E29-48F0-BC0B14948E4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05" name="Text Box 67">
          <a:extLst>
            <a:ext uri="{FF2B5EF4-FFF2-40B4-BE49-F238E27FC236}">
              <a16:creationId xmlns:a16="http://schemas.microsoft.com/office/drawing/2014/main" id="{02F9D49F-5261-57B3-EC92-C9D8C63A3F8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06" name="Text Box 68">
          <a:extLst>
            <a:ext uri="{FF2B5EF4-FFF2-40B4-BE49-F238E27FC236}">
              <a16:creationId xmlns:a16="http://schemas.microsoft.com/office/drawing/2014/main" id="{A065F413-CDCD-D9D7-835C-94C49F8211D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07" name="Text Box 69">
          <a:extLst>
            <a:ext uri="{FF2B5EF4-FFF2-40B4-BE49-F238E27FC236}">
              <a16:creationId xmlns:a16="http://schemas.microsoft.com/office/drawing/2014/main" id="{7635BA1D-BE07-F89A-EFC5-BF01AB6A9D7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08" name="Text Box 70">
          <a:extLst>
            <a:ext uri="{FF2B5EF4-FFF2-40B4-BE49-F238E27FC236}">
              <a16:creationId xmlns:a16="http://schemas.microsoft.com/office/drawing/2014/main" id="{91643AF0-6D7E-FF97-A8D5-A2ED4D172C7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09" name="Text Box 71">
          <a:extLst>
            <a:ext uri="{FF2B5EF4-FFF2-40B4-BE49-F238E27FC236}">
              <a16:creationId xmlns:a16="http://schemas.microsoft.com/office/drawing/2014/main" id="{4C58A184-7283-F239-ED63-7F4EBBC1589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10" name="Text Box 72">
          <a:extLst>
            <a:ext uri="{FF2B5EF4-FFF2-40B4-BE49-F238E27FC236}">
              <a16:creationId xmlns:a16="http://schemas.microsoft.com/office/drawing/2014/main" id="{7A3CA27D-B627-29FC-9A04-82E55E95AA9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11" name="Text Box 73">
          <a:extLst>
            <a:ext uri="{FF2B5EF4-FFF2-40B4-BE49-F238E27FC236}">
              <a16:creationId xmlns:a16="http://schemas.microsoft.com/office/drawing/2014/main" id="{5ED6D1B5-4CF1-8AD4-89A6-58B3A9C7866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12" name="Text Box 74">
          <a:extLst>
            <a:ext uri="{FF2B5EF4-FFF2-40B4-BE49-F238E27FC236}">
              <a16:creationId xmlns:a16="http://schemas.microsoft.com/office/drawing/2014/main" id="{45F446D7-7B48-22B4-8549-DF00B826CAA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13" name="Text Box 75">
          <a:extLst>
            <a:ext uri="{FF2B5EF4-FFF2-40B4-BE49-F238E27FC236}">
              <a16:creationId xmlns:a16="http://schemas.microsoft.com/office/drawing/2014/main" id="{DDA36180-C91F-029B-6A56-3BAC756E1C4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14" name="Text Box 76">
          <a:extLst>
            <a:ext uri="{FF2B5EF4-FFF2-40B4-BE49-F238E27FC236}">
              <a16:creationId xmlns:a16="http://schemas.microsoft.com/office/drawing/2014/main" id="{78F87972-58FC-C19B-96D6-2D53C9D0297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15" name="Text Box 77">
          <a:extLst>
            <a:ext uri="{FF2B5EF4-FFF2-40B4-BE49-F238E27FC236}">
              <a16:creationId xmlns:a16="http://schemas.microsoft.com/office/drawing/2014/main" id="{C0411664-0868-E34C-67B6-D7397FD4698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16" name="Text Box 78">
          <a:extLst>
            <a:ext uri="{FF2B5EF4-FFF2-40B4-BE49-F238E27FC236}">
              <a16:creationId xmlns:a16="http://schemas.microsoft.com/office/drawing/2014/main" id="{98C7CC4A-56A8-B393-C2E9-589E9F49024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17" name="Text Box 79">
          <a:extLst>
            <a:ext uri="{FF2B5EF4-FFF2-40B4-BE49-F238E27FC236}">
              <a16:creationId xmlns:a16="http://schemas.microsoft.com/office/drawing/2014/main" id="{44C31220-C415-5349-3BAB-1F5ECC8F06A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18" name="Text Box 80">
          <a:extLst>
            <a:ext uri="{FF2B5EF4-FFF2-40B4-BE49-F238E27FC236}">
              <a16:creationId xmlns:a16="http://schemas.microsoft.com/office/drawing/2014/main" id="{45F18CBE-A66B-905A-F788-B71544113E2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19" name="Text Box 81">
          <a:extLst>
            <a:ext uri="{FF2B5EF4-FFF2-40B4-BE49-F238E27FC236}">
              <a16:creationId xmlns:a16="http://schemas.microsoft.com/office/drawing/2014/main" id="{BDF62400-787F-C971-31E0-5BF575BC9DB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20" name="Text Box 82">
          <a:extLst>
            <a:ext uri="{FF2B5EF4-FFF2-40B4-BE49-F238E27FC236}">
              <a16:creationId xmlns:a16="http://schemas.microsoft.com/office/drawing/2014/main" id="{82091543-AA7A-5751-490D-FA0C6008A78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21" name="Text Box 83">
          <a:extLst>
            <a:ext uri="{FF2B5EF4-FFF2-40B4-BE49-F238E27FC236}">
              <a16:creationId xmlns:a16="http://schemas.microsoft.com/office/drawing/2014/main" id="{3A1FEA61-5606-64A2-927D-805FBDDBB07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22" name="Text Box 84">
          <a:extLst>
            <a:ext uri="{FF2B5EF4-FFF2-40B4-BE49-F238E27FC236}">
              <a16:creationId xmlns:a16="http://schemas.microsoft.com/office/drawing/2014/main" id="{AABFB07F-1FE5-57FA-F177-BF147F769FC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23" name="Text Box 85">
          <a:extLst>
            <a:ext uri="{FF2B5EF4-FFF2-40B4-BE49-F238E27FC236}">
              <a16:creationId xmlns:a16="http://schemas.microsoft.com/office/drawing/2014/main" id="{85A8055C-74C4-916F-1772-A5B03B6EDAE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24" name="Text Box 86">
          <a:extLst>
            <a:ext uri="{FF2B5EF4-FFF2-40B4-BE49-F238E27FC236}">
              <a16:creationId xmlns:a16="http://schemas.microsoft.com/office/drawing/2014/main" id="{ED155129-4BFF-E72B-12DB-CAF942C0E98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25" name="Text Box 87">
          <a:extLst>
            <a:ext uri="{FF2B5EF4-FFF2-40B4-BE49-F238E27FC236}">
              <a16:creationId xmlns:a16="http://schemas.microsoft.com/office/drawing/2014/main" id="{5989E2D0-9D60-FC6E-AC25-298698264F8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26" name="Text Box 88">
          <a:extLst>
            <a:ext uri="{FF2B5EF4-FFF2-40B4-BE49-F238E27FC236}">
              <a16:creationId xmlns:a16="http://schemas.microsoft.com/office/drawing/2014/main" id="{8BA25308-3F86-2D0C-B228-C93F8011ACB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27" name="Text Box 89">
          <a:extLst>
            <a:ext uri="{FF2B5EF4-FFF2-40B4-BE49-F238E27FC236}">
              <a16:creationId xmlns:a16="http://schemas.microsoft.com/office/drawing/2014/main" id="{38CAC48E-C4C4-39DD-A4B0-988974CC3A5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28" name="Text Box 90">
          <a:extLst>
            <a:ext uri="{FF2B5EF4-FFF2-40B4-BE49-F238E27FC236}">
              <a16:creationId xmlns:a16="http://schemas.microsoft.com/office/drawing/2014/main" id="{63EC3865-BA9A-4ED4-C46A-5A32A9B3531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29" name="Text Box 91">
          <a:extLst>
            <a:ext uri="{FF2B5EF4-FFF2-40B4-BE49-F238E27FC236}">
              <a16:creationId xmlns:a16="http://schemas.microsoft.com/office/drawing/2014/main" id="{48299CA4-9E80-0827-92C5-C583F0C2A55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30" name="Text Box 92">
          <a:extLst>
            <a:ext uri="{FF2B5EF4-FFF2-40B4-BE49-F238E27FC236}">
              <a16:creationId xmlns:a16="http://schemas.microsoft.com/office/drawing/2014/main" id="{6C7D0F83-ADAB-705F-5FA6-ECBAF65398E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31" name="Text Box 93">
          <a:extLst>
            <a:ext uri="{FF2B5EF4-FFF2-40B4-BE49-F238E27FC236}">
              <a16:creationId xmlns:a16="http://schemas.microsoft.com/office/drawing/2014/main" id="{F233FD87-2512-096A-2D35-93D169CFCDE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32" name="Text Box 94">
          <a:extLst>
            <a:ext uri="{FF2B5EF4-FFF2-40B4-BE49-F238E27FC236}">
              <a16:creationId xmlns:a16="http://schemas.microsoft.com/office/drawing/2014/main" id="{9A4DF372-608E-7207-7D95-C336916612B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33" name="Text Box 95">
          <a:extLst>
            <a:ext uri="{FF2B5EF4-FFF2-40B4-BE49-F238E27FC236}">
              <a16:creationId xmlns:a16="http://schemas.microsoft.com/office/drawing/2014/main" id="{F73FB41A-96D2-E66A-6CF0-863B6DEDC4C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34" name="Text Box 96">
          <a:extLst>
            <a:ext uri="{FF2B5EF4-FFF2-40B4-BE49-F238E27FC236}">
              <a16:creationId xmlns:a16="http://schemas.microsoft.com/office/drawing/2014/main" id="{E9E5CFA9-5BFD-7A41-9007-799A7F16EFC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35" name="Text Box 97">
          <a:extLst>
            <a:ext uri="{FF2B5EF4-FFF2-40B4-BE49-F238E27FC236}">
              <a16:creationId xmlns:a16="http://schemas.microsoft.com/office/drawing/2014/main" id="{63DBA64D-F2B9-F016-A4E2-ACCF6892862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36" name="Text Box 98">
          <a:extLst>
            <a:ext uri="{FF2B5EF4-FFF2-40B4-BE49-F238E27FC236}">
              <a16:creationId xmlns:a16="http://schemas.microsoft.com/office/drawing/2014/main" id="{739A57BF-D564-89D5-41F2-F89F398B090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37" name="Text Box 99">
          <a:extLst>
            <a:ext uri="{FF2B5EF4-FFF2-40B4-BE49-F238E27FC236}">
              <a16:creationId xmlns:a16="http://schemas.microsoft.com/office/drawing/2014/main" id="{97DF98CA-3A6D-84D7-3C17-B500D6E007F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38" name="Text Box 100">
          <a:extLst>
            <a:ext uri="{FF2B5EF4-FFF2-40B4-BE49-F238E27FC236}">
              <a16:creationId xmlns:a16="http://schemas.microsoft.com/office/drawing/2014/main" id="{810F686A-263C-B10C-C6C6-C9046FBB1BB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39" name="Text Box 101">
          <a:extLst>
            <a:ext uri="{FF2B5EF4-FFF2-40B4-BE49-F238E27FC236}">
              <a16:creationId xmlns:a16="http://schemas.microsoft.com/office/drawing/2014/main" id="{3273DD0C-2537-6965-FB53-A4003EB2CA6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40" name="Text Box 102">
          <a:extLst>
            <a:ext uri="{FF2B5EF4-FFF2-40B4-BE49-F238E27FC236}">
              <a16:creationId xmlns:a16="http://schemas.microsoft.com/office/drawing/2014/main" id="{8E2C5D56-4F55-F22B-4277-CB46B9D0303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41" name="Text Box 103">
          <a:extLst>
            <a:ext uri="{FF2B5EF4-FFF2-40B4-BE49-F238E27FC236}">
              <a16:creationId xmlns:a16="http://schemas.microsoft.com/office/drawing/2014/main" id="{7A77EBA7-AEC2-0CAC-2817-EEC6759EAB2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42" name="Text Box 104">
          <a:extLst>
            <a:ext uri="{FF2B5EF4-FFF2-40B4-BE49-F238E27FC236}">
              <a16:creationId xmlns:a16="http://schemas.microsoft.com/office/drawing/2014/main" id="{9FBA93D6-AA2B-2CE0-A247-F42FFD0572D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43" name="Text Box 105">
          <a:extLst>
            <a:ext uri="{FF2B5EF4-FFF2-40B4-BE49-F238E27FC236}">
              <a16:creationId xmlns:a16="http://schemas.microsoft.com/office/drawing/2014/main" id="{A87E45A2-1AEF-5ECF-5BD8-24ECE4D28D8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44" name="Text Box 106">
          <a:extLst>
            <a:ext uri="{FF2B5EF4-FFF2-40B4-BE49-F238E27FC236}">
              <a16:creationId xmlns:a16="http://schemas.microsoft.com/office/drawing/2014/main" id="{75078B58-E714-411F-6B0F-9D1059F82F3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45" name="Text Box 107">
          <a:extLst>
            <a:ext uri="{FF2B5EF4-FFF2-40B4-BE49-F238E27FC236}">
              <a16:creationId xmlns:a16="http://schemas.microsoft.com/office/drawing/2014/main" id="{C104972C-43CC-5269-3DF9-6220FB14461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46" name="Text Box 108">
          <a:extLst>
            <a:ext uri="{FF2B5EF4-FFF2-40B4-BE49-F238E27FC236}">
              <a16:creationId xmlns:a16="http://schemas.microsoft.com/office/drawing/2014/main" id="{36EC2768-9140-EEA3-1B3B-2F7379B95DD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47" name="Text Box 109">
          <a:extLst>
            <a:ext uri="{FF2B5EF4-FFF2-40B4-BE49-F238E27FC236}">
              <a16:creationId xmlns:a16="http://schemas.microsoft.com/office/drawing/2014/main" id="{9B92488F-1881-BCE0-F77F-14500B9EF59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48" name="Text Box 110">
          <a:extLst>
            <a:ext uri="{FF2B5EF4-FFF2-40B4-BE49-F238E27FC236}">
              <a16:creationId xmlns:a16="http://schemas.microsoft.com/office/drawing/2014/main" id="{CA81B59F-07A0-E95B-C843-C9E54844122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49" name="Text Box 111">
          <a:extLst>
            <a:ext uri="{FF2B5EF4-FFF2-40B4-BE49-F238E27FC236}">
              <a16:creationId xmlns:a16="http://schemas.microsoft.com/office/drawing/2014/main" id="{E3661AC8-E0F3-C783-D66E-A0BDA789531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50" name="Text Box 112">
          <a:extLst>
            <a:ext uri="{FF2B5EF4-FFF2-40B4-BE49-F238E27FC236}">
              <a16:creationId xmlns:a16="http://schemas.microsoft.com/office/drawing/2014/main" id="{D3109C6C-D158-2637-DB3A-BA3D94EF914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51" name="Text Box 113">
          <a:extLst>
            <a:ext uri="{FF2B5EF4-FFF2-40B4-BE49-F238E27FC236}">
              <a16:creationId xmlns:a16="http://schemas.microsoft.com/office/drawing/2014/main" id="{484419E7-0CE2-28C2-A7FF-11978CE4DC5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52" name="Text Box 114">
          <a:extLst>
            <a:ext uri="{FF2B5EF4-FFF2-40B4-BE49-F238E27FC236}">
              <a16:creationId xmlns:a16="http://schemas.microsoft.com/office/drawing/2014/main" id="{78F079D3-BEB3-E67A-F9C2-F9A9A8486B1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53" name="Text Box 115">
          <a:extLst>
            <a:ext uri="{FF2B5EF4-FFF2-40B4-BE49-F238E27FC236}">
              <a16:creationId xmlns:a16="http://schemas.microsoft.com/office/drawing/2014/main" id="{62284494-D42A-AC8F-B4DB-0058B0377E1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54" name="Text Box 116">
          <a:extLst>
            <a:ext uri="{FF2B5EF4-FFF2-40B4-BE49-F238E27FC236}">
              <a16:creationId xmlns:a16="http://schemas.microsoft.com/office/drawing/2014/main" id="{CD0408AD-FC8F-4FE9-59AB-ED444BF2DC0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55" name="Text Box 117">
          <a:extLst>
            <a:ext uri="{FF2B5EF4-FFF2-40B4-BE49-F238E27FC236}">
              <a16:creationId xmlns:a16="http://schemas.microsoft.com/office/drawing/2014/main" id="{DA3ECFD0-2C1C-F87F-C564-7D63DECA964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56" name="Text Box 118">
          <a:extLst>
            <a:ext uri="{FF2B5EF4-FFF2-40B4-BE49-F238E27FC236}">
              <a16:creationId xmlns:a16="http://schemas.microsoft.com/office/drawing/2014/main" id="{01ECDE51-0678-2B30-6B36-3D7E1DA61B1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57" name="Text Box 119">
          <a:extLst>
            <a:ext uri="{FF2B5EF4-FFF2-40B4-BE49-F238E27FC236}">
              <a16:creationId xmlns:a16="http://schemas.microsoft.com/office/drawing/2014/main" id="{6D50B152-C358-62C0-CC00-78BE2105BA9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58" name="Text Box 120">
          <a:extLst>
            <a:ext uri="{FF2B5EF4-FFF2-40B4-BE49-F238E27FC236}">
              <a16:creationId xmlns:a16="http://schemas.microsoft.com/office/drawing/2014/main" id="{B91E6D99-F76D-C991-F30F-3AB54CCE8B4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59" name="Text Box 121">
          <a:extLst>
            <a:ext uri="{FF2B5EF4-FFF2-40B4-BE49-F238E27FC236}">
              <a16:creationId xmlns:a16="http://schemas.microsoft.com/office/drawing/2014/main" id="{017BEA28-C09E-5B69-3EE2-E67868EB8B6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60" name="Text Box 122">
          <a:extLst>
            <a:ext uri="{FF2B5EF4-FFF2-40B4-BE49-F238E27FC236}">
              <a16:creationId xmlns:a16="http://schemas.microsoft.com/office/drawing/2014/main" id="{FF0FB99D-2E52-5923-DC60-BED935D9221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61" name="Text Box 123">
          <a:extLst>
            <a:ext uri="{FF2B5EF4-FFF2-40B4-BE49-F238E27FC236}">
              <a16:creationId xmlns:a16="http://schemas.microsoft.com/office/drawing/2014/main" id="{F464DFCB-1B4B-34ED-69CB-20D3D9262A9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62" name="Text Box 124">
          <a:extLst>
            <a:ext uri="{FF2B5EF4-FFF2-40B4-BE49-F238E27FC236}">
              <a16:creationId xmlns:a16="http://schemas.microsoft.com/office/drawing/2014/main" id="{22C3CEA1-34DD-805C-C9A6-E088F6C5202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63" name="Text Box 125">
          <a:extLst>
            <a:ext uri="{FF2B5EF4-FFF2-40B4-BE49-F238E27FC236}">
              <a16:creationId xmlns:a16="http://schemas.microsoft.com/office/drawing/2014/main" id="{E8276F60-4C29-0CE2-1BC5-3D763743CBD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64" name="Text Box 126">
          <a:extLst>
            <a:ext uri="{FF2B5EF4-FFF2-40B4-BE49-F238E27FC236}">
              <a16:creationId xmlns:a16="http://schemas.microsoft.com/office/drawing/2014/main" id="{6C91141E-E85F-718D-1AFF-9CD9325C9C1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65" name="Text Box 127">
          <a:extLst>
            <a:ext uri="{FF2B5EF4-FFF2-40B4-BE49-F238E27FC236}">
              <a16:creationId xmlns:a16="http://schemas.microsoft.com/office/drawing/2014/main" id="{2FEAF315-DE93-CD5B-4F2B-D1D15EFA73D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66" name="Text Box 128">
          <a:extLst>
            <a:ext uri="{FF2B5EF4-FFF2-40B4-BE49-F238E27FC236}">
              <a16:creationId xmlns:a16="http://schemas.microsoft.com/office/drawing/2014/main" id="{31C8976A-8B04-2051-2047-7E14FACC375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67" name="Text Box 129">
          <a:extLst>
            <a:ext uri="{FF2B5EF4-FFF2-40B4-BE49-F238E27FC236}">
              <a16:creationId xmlns:a16="http://schemas.microsoft.com/office/drawing/2014/main" id="{5A93BAA3-1A5B-2A98-FA85-95FE86688CD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68" name="Text Box 130">
          <a:extLst>
            <a:ext uri="{FF2B5EF4-FFF2-40B4-BE49-F238E27FC236}">
              <a16:creationId xmlns:a16="http://schemas.microsoft.com/office/drawing/2014/main" id="{12C6BD16-C8F9-CB94-33F1-021903AC4CA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69" name="Text Box 131">
          <a:extLst>
            <a:ext uri="{FF2B5EF4-FFF2-40B4-BE49-F238E27FC236}">
              <a16:creationId xmlns:a16="http://schemas.microsoft.com/office/drawing/2014/main" id="{8573FEE3-B101-3D1B-E85F-2A7E538355C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70" name="Text Box 132">
          <a:extLst>
            <a:ext uri="{FF2B5EF4-FFF2-40B4-BE49-F238E27FC236}">
              <a16:creationId xmlns:a16="http://schemas.microsoft.com/office/drawing/2014/main" id="{28015E6C-F347-F93B-0982-E7C09AFAAD4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71" name="Text Box 133">
          <a:extLst>
            <a:ext uri="{FF2B5EF4-FFF2-40B4-BE49-F238E27FC236}">
              <a16:creationId xmlns:a16="http://schemas.microsoft.com/office/drawing/2014/main" id="{87873F64-33D5-9E5A-CE54-A384227F4E1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72" name="Text Box 134">
          <a:extLst>
            <a:ext uri="{FF2B5EF4-FFF2-40B4-BE49-F238E27FC236}">
              <a16:creationId xmlns:a16="http://schemas.microsoft.com/office/drawing/2014/main" id="{E6BF38B4-C250-93F5-AB3D-9BB252E5E69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73" name="Text Box 135">
          <a:extLst>
            <a:ext uri="{FF2B5EF4-FFF2-40B4-BE49-F238E27FC236}">
              <a16:creationId xmlns:a16="http://schemas.microsoft.com/office/drawing/2014/main" id="{2FD37BBB-BF1C-0169-BDF3-5F5B2BD0690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74" name="Text Box 136">
          <a:extLst>
            <a:ext uri="{FF2B5EF4-FFF2-40B4-BE49-F238E27FC236}">
              <a16:creationId xmlns:a16="http://schemas.microsoft.com/office/drawing/2014/main" id="{984377A4-BFA1-D36B-F329-14BBA9CC0E1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75" name="Text Box 137">
          <a:extLst>
            <a:ext uri="{FF2B5EF4-FFF2-40B4-BE49-F238E27FC236}">
              <a16:creationId xmlns:a16="http://schemas.microsoft.com/office/drawing/2014/main" id="{7F53FBBA-A27E-C640-41C0-3F9AD393F09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76" name="Text Box 138">
          <a:extLst>
            <a:ext uri="{FF2B5EF4-FFF2-40B4-BE49-F238E27FC236}">
              <a16:creationId xmlns:a16="http://schemas.microsoft.com/office/drawing/2014/main" id="{D9810852-C3F3-62B4-71A7-2C711113F5D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77" name="Text Box 139">
          <a:extLst>
            <a:ext uri="{FF2B5EF4-FFF2-40B4-BE49-F238E27FC236}">
              <a16:creationId xmlns:a16="http://schemas.microsoft.com/office/drawing/2014/main" id="{3115A078-B2A7-4F53-BFFD-C1C98DAF56C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78" name="Text Box 140">
          <a:extLst>
            <a:ext uri="{FF2B5EF4-FFF2-40B4-BE49-F238E27FC236}">
              <a16:creationId xmlns:a16="http://schemas.microsoft.com/office/drawing/2014/main" id="{8D642D6E-9F95-43EE-65BC-34B1D5A02D6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79" name="Text Box 141">
          <a:extLst>
            <a:ext uri="{FF2B5EF4-FFF2-40B4-BE49-F238E27FC236}">
              <a16:creationId xmlns:a16="http://schemas.microsoft.com/office/drawing/2014/main" id="{34850373-2B34-2A83-2290-EA6F4B51325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80" name="Text Box 142">
          <a:extLst>
            <a:ext uri="{FF2B5EF4-FFF2-40B4-BE49-F238E27FC236}">
              <a16:creationId xmlns:a16="http://schemas.microsoft.com/office/drawing/2014/main" id="{60F19B76-BDB2-CB8F-712E-A53AAFB67F0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81" name="Text Box 143">
          <a:extLst>
            <a:ext uri="{FF2B5EF4-FFF2-40B4-BE49-F238E27FC236}">
              <a16:creationId xmlns:a16="http://schemas.microsoft.com/office/drawing/2014/main" id="{8AB01FDA-8F4D-3D1A-B4CB-F70CC34EC0F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82" name="Text Box 144">
          <a:extLst>
            <a:ext uri="{FF2B5EF4-FFF2-40B4-BE49-F238E27FC236}">
              <a16:creationId xmlns:a16="http://schemas.microsoft.com/office/drawing/2014/main" id="{97E29BB6-E299-D912-A9B7-47D5900A66B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83" name="Text Box 145">
          <a:extLst>
            <a:ext uri="{FF2B5EF4-FFF2-40B4-BE49-F238E27FC236}">
              <a16:creationId xmlns:a16="http://schemas.microsoft.com/office/drawing/2014/main" id="{2FC8AB52-1690-5B6F-1B50-F847A911752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84" name="Text Box 146">
          <a:extLst>
            <a:ext uri="{FF2B5EF4-FFF2-40B4-BE49-F238E27FC236}">
              <a16:creationId xmlns:a16="http://schemas.microsoft.com/office/drawing/2014/main" id="{12EA7540-0B26-7BC5-23FB-4C47C9C599D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85" name="Text Box 147">
          <a:extLst>
            <a:ext uri="{FF2B5EF4-FFF2-40B4-BE49-F238E27FC236}">
              <a16:creationId xmlns:a16="http://schemas.microsoft.com/office/drawing/2014/main" id="{14EB9DE1-5598-D0EE-D792-92E2308507B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86" name="Text Box 148">
          <a:extLst>
            <a:ext uri="{FF2B5EF4-FFF2-40B4-BE49-F238E27FC236}">
              <a16:creationId xmlns:a16="http://schemas.microsoft.com/office/drawing/2014/main" id="{F63FE730-CD6E-B28D-9B44-85AA10B9EFD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87" name="Text Box 149">
          <a:extLst>
            <a:ext uri="{FF2B5EF4-FFF2-40B4-BE49-F238E27FC236}">
              <a16:creationId xmlns:a16="http://schemas.microsoft.com/office/drawing/2014/main" id="{1BB2B900-3145-103F-04C9-538211C3C58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88" name="Text Box 150">
          <a:extLst>
            <a:ext uri="{FF2B5EF4-FFF2-40B4-BE49-F238E27FC236}">
              <a16:creationId xmlns:a16="http://schemas.microsoft.com/office/drawing/2014/main" id="{294F867E-12BD-97A4-22F0-D345E8B144C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89" name="Text Box 151">
          <a:extLst>
            <a:ext uri="{FF2B5EF4-FFF2-40B4-BE49-F238E27FC236}">
              <a16:creationId xmlns:a16="http://schemas.microsoft.com/office/drawing/2014/main" id="{3B1912BF-C7C2-A278-E230-9E0B89CDE75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90" name="Text Box 152">
          <a:extLst>
            <a:ext uri="{FF2B5EF4-FFF2-40B4-BE49-F238E27FC236}">
              <a16:creationId xmlns:a16="http://schemas.microsoft.com/office/drawing/2014/main" id="{CDFFE5B1-CE9F-0AB0-565D-226F7DC5911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91" name="Text Box 153">
          <a:extLst>
            <a:ext uri="{FF2B5EF4-FFF2-40B4-BE49-F238E27FC236}">
              <a16:creationId xmlns:a16="http://schemas.microsoft.com/office/drawing/2014/main" id="{4E65EE76-28E8-A2C1-B956-53FA5887D4A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92" name="Text Box 154">
          <a:extLst>
            <a:ext uri="{FF2B5EF4-FFF2-40B4-BE49-F238E27FC236}">
              <a16:creationId xmlns:a16="http://schemas.microsoft.com/office/drawing/2014/main" id="{22189727-48E9-DC1C-380C-EDF340BEC65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93" name="Text Box 155">
          <a:extLst>
            <a:ext uri="{FF2B5EF4-FFF2-40B4-BE49-F238E27FC236}">
              <a16:creationId xmlns:a16="http://schemas.microsoft.com/office/drawing/2014/main" id="{24E63373-C086-1453-1CD7-758336DD40C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94" name="Text Box 156">
          <a:extLst>
            <a:ext uri="{FF2B5EF4-FFF2-40B4-BE49-F238E27FC236}">
              <a16:creationId xmlns:a16="http://schemas.microsoft.com/office/drawing/2014/main" id="{3FCC8943-DF06-B793-BF67-7117A0BCA9F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95" name="Text Box 157">
          <a:extLst>
            <a:ext uri="{FF2B5EF4-FFF2-40B4-BE49-F238E27FC236}">
              <a16:creationId xmlns:a16="http://schemas.microsoft.com/office/drawing/2014/main" id="{4D220776-51C6-FC80-1020-D0D2AB3D13F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96" name="Text Box 158">
          <a:extLst>
            <a:ext uri="{FF2B5EF4-FFF2-40B4-BE49-F238E27FC236}">
              <a16:creationId xmlns:a16="http://schemas.microsoft.com/office/drawing/2014/main" id="{2112D40A-2ACE-412C-0A18-BA2A619614E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97" name="Text Box 159">
          <a:extLst>
            <a:ext uri="{FF2B5EF4-FFF2-40B4-BE49-F238E27FC236}">
              <a16:creationId xmlns:a16="http://schemas.microsoft.com/office/drawing/2014/main" id="{5D1C755A-A2DB-E940-C87A-127B975716C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98" name="Text Box 160">
          <a:extLst>
            <a:ext uri="{FF2B5EF4-FFF2-40B4-BE49-F238E27FC236}">
              <a16:creationId xmlns:a16="http://schemas.microsoft.com/office/drawing/2014/main" id="{E25E7A1D-59ED-E36D-398C-E626FD986E3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499" name="Text Box 161">
          <a:extLst>
            <a:ext uri="{FF2B5EF4-FFF2-40B4-BE49-F238E27FC236}">
              <a16:creationId xmlns:a16="http://schemas.microsoft.com/office/drawing/2014/main" id="{B9D42BDB-D216-89F3-E6F8-52899389AF9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00" name="Text Box 162">
          <a:extLst>
            <a:ext uri="{FF2B5EF4-FFF2-40B4-BE49-F238E27FC236}">
              <a16:creationId xmlns:a16="http://schemas.microsoft.com/office/drawing/2014/main" id="{699CA1E1-BCBF-1A05-DFC4-D64B4ABC5A4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01" name="Text Box 163">
          <a:extLst>
            <a:ext uri="{FF2B5EF4-FFF2-40B4-BE49-F238E27FC236}">
              <a16:creationId xmlns:a16="http://schemas.microsoft.com/office/drawing/2014/main" id="{DF4AA23D-F212-8E8E-752E-01B22D74E81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02" name="Text Box 164">
          <a:extLst>
            <a:ext uri="{FF2B5EF4-FFF2-40B4-BE49-F238E27FC236}">
              <a16:creationId xmlns:a16="http://schemas.microsoft.com/office/drawing/2014/main" id="{24F5FA5F-0D3E-A2F0-774C-2E3757F5944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03" name="Text Box 165">
          <a:extLst>
            <a:ext uri="{FF2B5EF4-FFF2-40B4-BE49-F238E27FC236}">
              <a16:creationId xmlns:a16="http://schemas.microsoft.com/office/drawing/2014/main" id="{D4F828EC-717A-F244-CA41-0A7509DE9B6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04" name="Text Box 166">
          <a:extLst>
            <a:ext uri="{FF2B5EF4-FFF2-40B4-BE49-F238E27FC236}">
              <a16:creationId xmlns:a16="http://schemas.microsoft.com/office/drawing/2014/main" id="{85CA34BE-E5AA-F615-C845-24DFFB00C32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05" name="Text Box 167">
          <a:extLst>
            <a:ext uri="{FF2B5EF4-FFF2-40B4-BE49-F238E27FC236}">
              <a16:creationId xmlns:a16="http://schemas.microsoft.com/office/drawing/2014/main" id="{86D554A7-F697-0FB5-53FF-8D19B989710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06" name="Text Box 168">
          <a:extLst>
            <a:ext uri="{FF2B5EF4-FFF2-40B4-BE49-F238E27FC236}">
              <a16:creationId xmlns:a16="http://schemas.microsoft.com/office/drawing/2014/main" id="{9B4CD563-9F9C-C2D6-6157-41FC8868697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07" name="Text Box 169">
          <a:extLst>
            <a:ext uri="{FF2B5EF4-FFF2-40B4-BE49-F238E27FC236}">
              <a16:creationId xmlns:a16="http://schemas.microsoft.com/office/drawing/2014/main" id="{E2F156AD-B972-0548-61F5-3EB8E09E8CB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08" name="Text Box 170">
          <a:extLst>
            <a:ext uri="{FF2B5EF4-FFF2-40B4-BE49-F238E27FC236}">
              <a16:creationId xmlns:a16="http://schemas.microsoft.com/office/drawing/2014/main" id="{18946170-0747-64DD-F33F-7CECE9F38B8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09" name="Text Box 171">
          <a:extLst>
            <a:ext uri="{FF2B5EF4-FFF2-40B4-BE49-F238E27FC236}">
              <a16:creationId xmlns:a16="http://schemas.microsoft.com/office/drawing/2014/main" id="{E38A3112-1B3E-5D3C-EA8E-7159D7D2259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10" name="Text Box 172">
          <a:extLst>
            <a:ext uri="{FF2B5EF4-FFF2-40B4-BE49-F238E27FC236}">
              <a16:creationId xmlns:a16="http://schemas.microsoft.com/office/drawing/2014/main" id="{A5041BC6-6AA8-A375-001E-40CE905889D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11" name="Text Box 173">
          <a:extLst>
            <a:ext uri="{FF2B5EF4-FFF2-40B4-BE49-F238E27FC236}">
              <a16:creationId xmlns:a16="http://schemas.microsoft.com/office/drawing/2014/main" id="{B5BE4B6A-2774-D192-9D85-A874A4A52F0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12" name="Text Box 174">
          <a:extLst>
            <a:ext uri="{FF2B5EF4-FFF2-40B4-BE49-F238E27FC236}">
              <a16:creationId xmlns:a16="http://schemas.microsoft.com/office/drawing/2014/main" id="{6D914762-F890-758D-F7EC-3D0F315A7E4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13" name="Text Box 175">
          <a:extLst>
            <a:ext uri="{FF2B5EF4-FFF2-40B4-BE49-F238E27FC236}">
              <a16:creationId xmlns:a16="http://schemas.microsoft.com/office/drawing/2014/main" id="{9DC8191A-299E-35FB-9C6A-02B65A10C15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14" name="Text Box 176">
          <a:extLst>
            <a:ext uri="{FF2B5EF4-FFF2-40B4-BE49-F238E27FC236}">
              <a16:creationId xmlns:a16="http://schemas.microsoft.com/office/drawing/2014/main" id="{08B3E62A-4D4F-DC63-CED1-448F1DBCCB4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15" name="Text Box 177">
          <a:extLst>
            <a:ext uri="{FF2B5EF4-FFF2-40B4-BE49-F238E27FC236}">
              <a16:creationId xmlns:a16="http://schemas.microsoft.com/office/drawing/2014/main" id="{B5C59618-1D99-67A2-8A76-8E94744A641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16" name="Text Box 178">
          <a:extLst>
            <a:ext uri="{FF2B5EF4-FFF2-40B4-BE49-F238E27FC236}">
              <a16:creationId xmlns:a16="http://schemas.microsoft.com/office/drawing/2014/main" id="{BA735C3E-9EB7-5473-11EC-C608D0AD472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17" name="Text Box 179">
          <a:extLst>
            <a:ext uri="{FF2B5EF4-FFF2-40B4-BE49-F238E27FC236}">
              <a16:creationId xmlns:a16="http://schemas.microsoft.com/office/drawing/2014/main" id="{16CC79A3-E91F-DA9A-D277-91E902F465D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18" name="Text Box 180">
          <a:extLst>
            <a:ext uri="{FF2B5EF4-FFF2-40B4-BE49-F238E27FC236}">
              <a16:creationId xmlns:a16="http://schemas.microsoft.com/office/drawing/2014/main" id="{BD995FD4-F4C9-4759-6156-6DC3FF451E1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19" name="Text Box 181">
          <a:extLst>
            <a:ext uri="{FF2B5EF4-FFF2-40B4-BE49-F238E27FC236}">
              <a16:creationId xmlns:a16="http://schemas.microsoft.com/office/drawing/2014/main" id="{3B260FD8-5FE6-F6C1-27C6-AC95C6BB044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20" name="Text Box 182">
          <a:extLst>
            <a:ext uri="{FF2B5EF4-FFF2-40B4-BE49-F238E27FC236}">
              <a16:creationId xmlns:a16="http://schemas.microsoft.com/office/drawing/2014/main" id="{8489F6F6-B371-31A5-B0B1-50B7BF35B35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21" name="Text Box 183">
          <a:extLst>
            <a:ext uri="{FF2B5EF4-FFF2-40B4-BE49-F238E27FC236}">
              <a16:creationId xmlns:a16="http://schemas.microsoft.com/office/drawing/2014/main" id="{AC24524C-13F0-7998-D511-06897F1FA1D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22" name="Text Box 184">
          <a:extLst>
            <a:ext uri="{FF2B5EF4-FFF2-40B4-BE49-F238E27FC236}">
              <a16:creationId xmlns:a16="http://schemas.microsoft.com/office/drawing/2014/main" id="{02B569E0-716B-D42D-FA87-8F06081C7D0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23" name="Text Box 185">
          <a:extLst>
            <a:ext uri="{FF2B5EF4-FFF2-40B4-BE49-F238E27FC236}">
              <a16:creationId xmlns:a16="http://schemas.microsoft.com/office/drawing/2014/main" id="{7C736A8F-6FAF-3EE0-8EC3-C45C93E0CC1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24" name="Text Box 186">
          <a:extLst>
            <a:ext uri="{FF2B5EF4-FFF2-40B4-BE49-F238E27FC236}">
              <a16:creationId xmlns:a16="http://schemas.microsoft.com/office/drawing/2014/main" id="{7916AE64-19C1-A4C7-09C7-2FC88E2D019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25" name="Text Box 187">
          <a:extLst>
            <a:ext uri="{FF2B5EF4-FFF2-40B4-BE49-F238E27FC236}">
              <a16:creationId xmlns:a16="http://schemas.microsoft.com/office/drawing/2014/main" id="{5E79E7F1-6971-858C-128B-A0700886DA5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26" name="Text Box 188">
          <a:extLst>
            <a:ext uri="{FF2B5EF4-FFF2-40B4-BE49-F238E27FC236}">
              <a16:creationId xmlns:a16="http://schemas.microsoft.com/office/drawing/2014/main" id="{39FC2C5B-3E09-CAA6-52FD-8CD04602DFC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27" name="Text Box 189">
          <a:extLst>
            <a:ext uri="{FF2B5EF4-FFF2-40B4-BE49-F238E27FC236}">
              <a16:creationId xmlns:a16="http://schemas.microsoft.com/office/drawing/2014/main" id="{56E062F2-38CA-3FEF-244C-EC01B3700F3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28" name="Text Box 190">
          <a:extLst>
            <a:ext uri="{FF2B5EF4-FFF2-40B4-BE49-F238E27FC236}">
              <a16:creationId xmlns:a16="http://schemas.microsoft.com/office/drawing/2014/main" id="{014A45F7-0DF2-7BA9-8B41-98B15D7D0BD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29" name="Text Box 191">
          <a:extLst>
            <a:ext uri="{FF2B5EF4-FFF2-40B4-BE49-F238E27FC236}">
              <a16:creationId xmlns:a16="http://schemas.microsoft.com/office/drawing/2014/main" id="{F8DABE16-7F7B-B760-6BDF-AD8B5E5701C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30" name="Text Box 192">
          <a:extLst>
            <a:ext uri="{FF2B5EF4-FFF2-40B4-BE49-F238E27FC236}">
              <a16:creationId xmlns:a16="http://schemas.microsoft.com/office/drawing/2014/main" id="{E1FBF1F5-3208-C6BA-4C04-6EDDE4A2AF5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31" name="Text Box 193">
          <a:extLst>
            <a:ext uri="{FF2B5EF4-FFF2-40B4-BE49-F238E27FC236}">
              <a16:creationId xmlns:a16="http://schemas.microsoft.com/office/drawing/2014/main" id="{E878E4E1-BFD0-FC30-11BD-22C4B00DB2C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32" name="Text Box 194">
          <a:extLst>
            <a:ext uri="{FF2B5EF4-FFF2-40B4-BE49-F238E27FC236}">
              <a16:creationId xmlns:a16="http://schemas.microsoft.com/office/drawing/2014/main" id="{BA94DF90-7FD3-929A-0DD3-F8A9C46F012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33" name="Text Box 195">
          <a:extLst>
            <a:ext uri="{FF2B5EF4-FFF2-40B4-BE49-F238E27FC236}">
              <a16:creationId xmlns:a16="http://schemas.microsoft.com/office/drawing/2014/main" id="{3D2F0285-CF97-DEE4-C208-5750AC52DF3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34" name="Text Box 196">
          <a:extLst>
            <a:ext uri="{FF2B5EF4-FFF2-40B4-BE49-F238E27FC236}">
              <a16:creationId xmlns:a16="http://schemas.microsoft.com/office/drawing/2014/main" id="{CD2AF7B1-C272-ECFF-33F7-B8F2A73A037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35" name="Text Box 197">
          <a:extLst>
            <a:ext uri="{FF2B5EF4-FFF2-40B4-BE49-F238E27FC236}">
              <a16:creationId xmlns:a16="http://schemas.microsoft.com/office/drawing/2014/main" id="{74FE4D4F-0C10-4204-7837-60D42338D4C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36" name="Text Box 198">
          <a:extLst>
            <a:ext uri="{FF2B5EF4-FFF2-40B4-BE49-F238E27FC236}">
              <a16:creationId xmlns:a16="http://schemas.microsoft.com/office/drawing/2014/main" id="{FA636710-1556-0B65-CB80-911A2769CEF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37" name="Text Box 199">
          <a:extLst>
            <a:ext uri="{FF2B5EF4-FFF2-40B4-BE49-F238E27FC236}">
              <a16:creationId xmlns:a16="http://schemas.microsoft.com/office/drawing/2014/main" id="{FDFCAB67-7233-B711-5EA5-CDC07C8A6C8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38" name="Text Box 200">
          <a:extLst>
            <a:ext uri="{FF2B5EF4-FFF2-40B4-BE49-F238E27FC236}">
              <a16:creationId xmlns:a16="http://schemas.microsoft.com/office/drawing/2014/main" id="{B7CC075C-E57C-633A-2413-945AAF24205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39" name="Text Box 201">
          <a:extLst>
            <a:ext uri="{FF2B5EF4-FFF2-40B4-BE49-F238E27FC236}">
              <a16:creationId xmlns:a16="http://schemas.microsoft.com/office/drawing/2014/main" id="{DCE81FB2-7E9E-4F05-46E6-591875D4955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40" name="Text Box 202">
          <a:extLst>
            <a:ext uri="{FF2B5EF4-FFF2-40B4-BE49-F238E27FC236}">
              <a16:creationId xmlns:a16="http://schemas.microsoft.com/office/drawing/2014/main" id="{8B674225-4589-03A3-C7B4-029197801A1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41" name="Text Box 203">
          <a:extLst>
            <a:ext uri="{FF2B5EF4-FFF2-40B4-BE49-F238E27FC236}">
              <a16:creationId xmlns:a16="http://schemas.microsoft.com/office/drawing/2014/main" id="{C5AD976A-44D5-C576-8466-75B4F3F550B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42" name="Text Box 204">
          <a:extLst>
            <a:ext uri="{FF2B5EF4-FFF2-40B4-BE49-F238E27FC236}">
              <a16:creationId xmlns:a16="http://schemas.microsoft.com/office/drawing/2014/main" id="{BEFCEE53-5FDC-BB66-1B10-75194DFFB6E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43" name="Text Box 205">
          <a:extLst>
            <a:ext uri="{FF2B5EF4-FFF2-40B4-BE49-F238E27FC236}">
              <a16:creationId xmlns:a16="http://schemas.microsoft.com/office/drawing/2014/main" id="{EA118439-A0C2-1956-0E9C-F762AB4AFBF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44" name="Text Box 206">
          <a:extLst>
            <a:ext uri="{FF2B5EF4-FFF2-40B4-BE49-F238E27FC236}">
              <a16:creationId xmlns:a16="http://schemas.microsoft.com/office/drawing/2014/main" id="{04DC68A7-430D-6D80-7174-C4AE794E6B2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45" name="Text Box 207">
          <a:extLst>
            <a:ext uri="{FF2B5EF4-FFF2-40B4-BE49-F238E27FC236}">
              <a16:creationId xmlns:a16="http://schemas.microsoft.com/office/drawing/2014/main" id="{0DD7B455-8AB8-8190-8157-8567AD7BE0C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46" name="Text Box 208">
          <a:extLst>
            <a:ext uri="{FF2B5EF4-FFF2-40B4-BE49-F238E27FC236}">
              <a16:creationId xmlns:a16="http://schemas.microsoft.com/office/drawing/2014/main" id="{18D65AF5-15DD-D1BD-4691-49B1F1611E6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47" name="Text Box 209">
          <a:extLst>
            <a:ext uri="{FF2B5EF4-FFF2-40B4-BE49-F238E27FC236}">
              <a16:creationId xmlns:a16="http://schemas.microsoft.com/office/drawing/2014/main" id="{42A0BDB7-67AA-A19F-E3F0-833C5624FBD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48" name="Text Box 210">
          <a:extLst>
            <a:ext uri="{FF2B5EF4-FFF2-40B4-BE49-F238E27FC236}">
              <a16:creationId xmlns:a16="http://schemas.microsoft.com/office/drawing/2014/main" id="{12CA57EA-4A19-27A3-5371-820EBAB158B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49" name="Text Box 211">
          <a:extLst>
            <a:ext uri="{FF2B5EF4-FFF2-40B4-BE49-F238E27FC236}">
              <a16:creationId xmlns:a16="http://schemas.microsoft.com/office/drawing/2014/main" id="{FB5AE73B-9A13-B89F-29AE-655165B0312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50" name="Text Box 212">
          <a:extLst>
            <a:ext uri="{FF2B5EF4-FFF2-40B4-BE49-F238E27FC236}">
              <a16:creationId xmlns:a16="http://schemas.microsoft.com/office/drawing/2014/main" id="{0F3E68AB-5F1E-9B43-4F3F-E5021EA8099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51" name="Text Box 213">
          <a:extLst>
            <a:ext uri="{FF2B5EF4-FFF2-40B4-BE49-F238E27FC236}">
              <a16:creationId xmlns:a16="http://schemas.microsoft.com/office/drawing/2014/main" id="{3C6459F7-ABE9-B425-497B-854179618BE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52" name="Text Box 214">
          <a:extLst>
            <a:ext uri="{FF2B5EF4-FFF2-40B4-BE49-F238E27FC236}">
              <a16:creationId xmlns:a16="http://schemas.microsoft.com/office/drawing/2014/main" id="{0A39F7CB-51B0-53BF-9538-D8386C93DDE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53" name="Text Box 215">
          <a:extLst>
            <a:ext uri="{FF2B5EF4-FFF2-40B4-BE49-F238E27FC236}">
              <a16:creationId xmlns:a16="http://schemas.microsoft.com/office/drawing/2014/main" id="{99723627-E384-9969-3688-6650A032D38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54" name="Text Box 216">
          <a:extLst>
            <a:ext uri="{FF2B5EF4-FFF2-40B4-BE49-F238E27FC236}">
              <a16:creationId xmlns:a16="http://schemas.microsoft.com/office/drawing/2014/main" id="{63CE6263-7087-2660-048F-5731C556FD3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55" name="Text Box 217">
          <a:extLst>
            <a:ext uri="{FF2B5EF4-FFF2-40B4-BE49-F238E27FC236}">
              <a16:creationId xmlns:a16="http://schemas.microsoft.com/office/drawing/2014/main" id="{FFA35A36-EE88-67C1-3A51-6C4049F5FA6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56" name="Text Box 218">
          <a:extLst>
            <a:ext uri="{FF2B5EF4-FFF2-40B4-BE49-F238E27FC236}">
              <a16:creationId xmlns:a16="http://schemas.microsoft.com/office/drawing/2014/main" id="{C9E6E930-1250-3962-6EF8-90B42E60E83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57" name="Text Box 219">
          <a:extLst>
            <a:ext uri="{FF2B5EF4-FFF2-40B4-BE49-F238E27FC236}">
              <a16:creationId xmlns:a16="http://schemas.microsoft.com/office/drawing/2014/main" id="{836AB890-8C39-8AE2-620E-7C40E75FD66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58" name="Text Box 220">
          <a:extLst>
            <a:ext uri="{FF2B5EF4-FFF2-40B4-BE49-F238E27FC236}">
              <a16:creationId xmlns:a16="http://schemas.microsoft.com/office/drawing/2014/main" id="{B66DFB31-983D-7BD7-4FD9-3A694AE0A91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59" name="Text Box 221">
          <a:extLst>
            <a:ext uri="{FF2B5EF4-FFF2-40B4-BE49-F238E27FC236}">
              <a16:creationId xmlns:a16="http://schemas.microsoft.com/office/drawing/2014/main" id="{24CB2649-2BF5-53A3-9237-40145645577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60" name="Text Box 222">
          <a:extLst>
            <a:ext uri="{FF2B5EF4-FFF2-40B4-BE49-F238E27FC236}">
              <a16:creationId xmlns:a16="http://schemas.microsoft.com/office/drawing/2014/main" id="{5EF8B5EB-5386-DF01-6701-4B9CFEF2C94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61" name="Text Box 223">
          <a:extLst>
            <a:ext uri="{FF2B5EF4-FFF2-40B4-BE49-F238E27FC236}">
              <a16:creationId xmlns:a16="http://schemas.microsoft.com/office/drawing/2014/main" id="{C7252671-2F34-A7AA-C834-F3AB49B975B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62" name="Text Box 224">
          <a:extLst>
            <a:ext uri="{FF2B5EF4-FFF2-40B4-BE49-F238E27FC236}">
              <a16:creationId xmlns:a16="http://schemas.microsoft.com/office/drawing/2014/main" id="{C8606F1F-7B05-073C-9BA9-F5169A22191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63" name="Text Box 225">
          <a:extLst>
            <a:ext uri="{FF2B5EF4-FFF2-40B4-BE49-F238E27FC236}">
              <a16:creationId xmlns:a16="http://schemas.microsoft.com/office/drawing/2014/main" id="{EBF6840A-A10E-B45F-3D28-F4CF988CADA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64" name="Text Box 226">
          <a:extLst>
            <a:ext uri="{FF2B5EF4-FFF2-40B4-BE49-F238E27FC236}">
              <a16:creationId xmlns:a16="http://schemas.microsoft.com/office/drawing/2014/main" id="{9A5C18D4-7C47-F174-C186-666FB891118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65" name="Text Box 227">
          <a:extLst>
            <a:ext uri="{FF2B5EF4-FFF2-40B4-BE49-F238E27FC236}">
              <a16:creationId xmlns:a16="http://schemas.microsoft.com/office/drawing/2014/main" id="{4EFA36CC-69F3-E4F9-FDDD-8363E49CC0E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66" name="Text Box 228">
          <a:extLst>
            <a:ext uri="{FF2B5EF4-FFF2-40B4-BE49-F238E27FC236}">
              <a16:creationId xmlns:a16="http://schemas.microsoft.com/office/drawing/2014/main" id="{0E2004CB-AEED-F2CF-384F-EB98CB4D572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67" name="Text Box 229">
          <a:extLst>
            <a:ext uri="{FF2B5EF4-FFF2-40B4-BE49-F238E27FC236}">
              <a16:creationId xmlns:a16="http://schemas.microsoft.com/office/drawing/2014/main" id="{A47CADCC-7613-48D9-CE02-28691AA32F6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68" name="Text Box 230">
          <a:extLst>
            <a:ext uri="{FF2B5EF4-FFF2-40B4-BE49-F238E27FC236}">
              <a16:creationId xmlns:a16="http://schemas.microsoft.com/office/drawing/2014/main" id="{71774A25-2520-E6DA-FE38-2E02168EE75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69" name="Text Box 231">
          <a:extLst>
            <a:ext uri="{FF2B5EF4-FFF2-40B4-BE49-F238E27FC236}">
              <a16:creationId xmlns:a16="http://schemas.microsoft.com/office/drawing/2014/main" id="{764BFC7F-CA84-F1B8-8C93-BC560C3A42D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70" name="Text Box 232">
          <a:extLst>
            <a:ext uri="{FF2B5EF4-FFF2-40B4-BE49-F238E27FC236}">
              <a16:creationId xmlns:a16="http://schemas.microsoft.com/office/drawing/2014/main" id="{A677D114-FA92-E857-2D80-9A4EAFF72F0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71" name="Text Box 233">
          <a:extLst>
            <a:ext uri="{FF2B5EF4-FFF2-40B4-BE49-F238E27FC236}">
              <a16:creationId xmlns:a16="http://schemas.microsoft.com/office/drawing/2014/main" id="{5FDA4D2E-6036-99FF-C749-FF8309FBCD0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72" name="Text Box 234">
          <a:extLst>
            <a:ext uri="{FF2B5EF4-FFF2-40B4-BE49-F238E27FC236}">
              <a16:creationId xmlns:a16="http://schemas.microsoft.com/office/drawing/2014/main" id="{98A83E31-94D4-6D17-7EF7-38DFDA5CF40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73" name="Text Box 235">
          <a:extLst>
            <a:ext uri="{FF2B5EF4-FFF2-40B4-BE49-F238E27FC236}">
              <a16:creationId xmlns:a16="http://schemas.microsoft.com/office/drawing/2014/main" id="{1DE8D184-2524-2999-87EE-5764062F1D2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74" name="Text Box 236">
          <a:extLst>
            <a:ext uri="{FF2B5EF4-FFF2-40B4-BE49-F238E27FC236}">
              <a16:creationId xmlns:a16="http://schemas.microsoft.com/office/drawing/2014/main" id="{1E16278F-9BA1-7B53-D50D-9DD798E99BF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75" name="Text Box 237">
          <a:extLst>
            <a:ext uri="{FF2B5EF4-FFF2-40B4-BE49-F238E27FC236}">
              <a16:creationId xmlns:a16="http://schemas.microsoft.com/office/drawing/2014/main" id="{1406F93B-7018-9638-C0F3-823246B3349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76" name="Text Box 238">
          <a:extLst>
            <a:ext uri="{FF2B5EF4-FFF2-40B4-BE49-F238E27FC236}">
              <a16:creationId xmlns:a16="http://schemas.microsoft.com/office/drawing/2014/main" id="{8C4B58E1-E537-5F4E-CA09-FE4AF0CFF9F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77" name="Text Box 239">
          <a:extLst>
            <a:ext uri="{FF2B5EF4-FFF2-40B4-BE49-F238E27FC236}">
              <a16:creationId xmlns:a16="http://schemas.microsoft.com/office/drawing/2014/main" id="{E8208485-F59D-CEE1-CA35-F8A4B38D80A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78" name="Text Box 240">
          <a:extLst>
            <a:ext uri="{FF2B5EF4-FFF2-40B4-BE49-F238E27FC236}">
              <a16:creationId xmlns:a16="http://schemas.microsoft.com/office/drawing/2014/main" id="{3EAB2BD7-00DA-0992-31E1-B673A90D20B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79" name="Text Box 241">
          <a:extLst>
            <a:ext uri="{FF2B5EF4-FFF2-40B4-BE49-F238E27FC236}">
              <a16:creationId xmlns:a16="http://schemas.microsoft.com/office/drawing/2014/main" id="{14B045C4-7113-B91F-6A67-D6C661C090A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80" name="Text Box 242">
          <a:extLst>
            <a:ext uri="{FF2B5EF4-FFF2-40B4-BE49-F238E27FC236}">
              <a16:creationId xmlns:a16="http://schemas.microsoft.com/office/drawing/2014/main" id="{B8A548FF-4613-28B9-8799-E1FB785CABF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81" name="Text Box 243">
          <a:extLst>
            <a:ext uri="{FF2B5EF4-FFF2-40B4-BE49-F238E27FC236}">
              <a16:creationId xmlns:a16="http://schemas.microsoft.com/office/drawing/2014/main" id="{3D2AAC85-CA1C-58EC-BC1E-05F0E8B106B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82" name="Text Box 244">
          <a:extLst>
            <a:ext uri="{FF2B5EF4-FFF2-40B4-BE49-F238E27FC236}">
              <a16:creationId xmlns:a16="http://schemas.microsoft.com/office/drawing/2014/main" id="{396BC090-0992-25CA-5FFB-F0C8EE1A528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83" name="Text Box 245">
          <a:extLst>
            <a:ext uri="{FF2B5EF4-FFF2-40B4-BE49-F238E27FC236}">
              <a16:creationId xmlns:a16="http://schemas.microsoft.com/office/drawing/2014/main" id="{D70FCB18-BEE3-A7E1-F961-308086A3A03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84" name="Text Box 246">
          <a:extLst>
            <a:ext uri="{FF2B5EF4-FFF2-40B4-BE49-F238E27FC236}">
              <a16:creationId xmlns:a16="http://schemas.microsoft.com/office/drawing/2014/main" id="{80E4E440-8419-AF2A-AF2C-CAAECA34019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85" name="Text Box 247">
          <a:extLst>
            <a:ext uri="{FF2B5EF4-FFF2-40B4-BE49-F238E27FC236}">
              <a16:creationId xmlns:a16="http://schemas.microsoft.com/office/drawing/2014/main" id="{BF2947EB-907C-E881-42BF-FC90DA97959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86" name="Text Box 248">
          <a:extLst>
            <a:ext uri="{FF2B5EF4-FFF2-40B4-BE49-F238E27FC236}">
              <a16:creationId xmlns:a16="http://schemas.microsoft.com/office/drawing/2014/main" id="{C37B3B08-F832-92B2-8468-89420A0BC59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87" name="Text Box 249">
          <a:extLst>
            <a:ext uri="{FF2B5EF4-FFF2-40B4-BE49-F238E27FC236}">
              <a16:creationId xmlns:a16="http://schemas.microsoft.com/office/drawing/2014/main" id="{EDAC29CB-F80C-224A-5253-1CC7AFEC7EE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88" name="Text Box 250">
          <a:extLst>
            <a:ext uri="{FF2B5EF4-FFF2-40B4-BE49-F238E27FC236}">
              <a16:creationId xmlns:a16="http://schemas.microsoft.com/office/drawing/2014/main" id="{6D5E19AA-4DE5-0A4E-6C18-1315768DE6F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89" name="Text Box 251">
          <a:extLst>
            <a:ext uri="{FF2B5EF4-FFF2-40B4-BE49-F238E27FC236}">
              <a16:creationId xmlns:a16="http://schemas.microsoft.com/office/drawing/2014/main" id="{8AC8BE06-2FA4-EA4B-5616-C65B2A47D59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90" name="Text Box 252">
          <a:extLst>
            <a:ext uri="{FF2B5EF4-FFF2-40B4-BE49-F238E27FC236}">
              <a16:creationId xmlns:a16="http://schemas.microsoft.com/office/drawing/2014/main" id="{9C0DE44D-77BD-83A0-A11B-DE4F9C92A47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91" name="Text Box 253">
          <a:extLst>
            <a:ext uri="{FF2B5EF4-FFF2-40B4-BE49-F238E27FC236}">
              <a16:creationId xmlns:a16="http://schemas.microsoft.com/office/drawing/2014/main" id="{2677E9DB-B4E3-8095-2ED5-7ED56F15C60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92" name="Text Box 254">
          <a:extLst>
            <a:ext uri="{FF2B5EF4-FFF2-40B4-BE49-F238E27FC236}">
              <a16:creationId xmlns:a16="http://schemas.microsoft.com/office/drawing/2014/main" id="{A0AC7085-1838-5EB2-B2B3-5F412DCC2D3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93" name="Text Box 255">
          <a:extLst>
            <a:ext uri="{FF2B5EF4-FFF2-40B4-BE49-F238E27FC236}">
              <a16:creationId xmlns:a16="http://schemas.microsoft.com/office/drawing/2014/main" id="{CBDE658D-FA72-E78F-56E4-FAAB353C297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94" name="Text Box 256">
          <a:extLst>
            <a:ext uri="{FF2B5EF4-FFF2-40B4-BE49-F238E27FC236}">
              <a16:creationId xmlns:a16="http://schemas.microsoft.com/office/drawing/2014/main" id="{13108782-C7BF-2FED-5D93-476AF05DD3C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95" name="Text Box 257">
          <a:extLst>
            <a:ext uri="{FF2B5EF4-FFF2-40B4-BE49-F238E27FC236}">
              <a16:creationId xmlns:a16="http://schemas.microsoft.com/office/drawing/2014/main" id="{AF20B4D0-4D72-1DD6-2F23-22261DD9C16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96" name="Text Box 258">
          <a:extLst>
            <a:ext uri="{FF2B5EF4-FFF2-40B4-BE49-F238E27FC236}">
              <a16:creationId xmlns:a16="http://schemas.microsoft.com/office/drawing/2014/main" id="{0DA57871-FD45-4E3D-C788-E69BB6A18C8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97" name="Text Box 259">
          <a:extLst>
            <a:ext uri="{FF2B5EF4-FFF2-40B4-BE49-F238E27FC236}">
              <a16:creationId xmlns:a16="http://schemas.microsoft.com/office/drawing/2014/main" id="{D9B3154F-A491-4844-A2A2-2F6FCFCBD2F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98" name="Text Box 260">
          <a:extLst>
            <a:ext uri="{FF2B5EF4-FFF2-40B4-BE49-F238E27FC236}">
              <a16:creationId xmlns:a16="http://schemas.microsoft.com/office/drawing/2014/main" id="{8353CB11-5A66-9603-A939-FADE7518361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599" name="Text Box 261">
          <a:extLst>
            <a:ext uri="{FF2B5EF4-FFF2-40B4-BE49-F238E27FC236}">
              <a16:creationId xmlns:a16="http://schemas.microsoft.com/office/drawing/2014/main" id="{91E199E5-350C-9648-7AB2-C0F26B3EDEC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00" name="Text Box 262">
          <a:extLst>
            <a:ext uri="{FF2B5EF4-FFF2-40B4-BE49-F238E27FC236}">
              <a16:creationId xmlns:a16="http://schemas.microsoft.com/office/drawing/2014/main" id="{F5C1DC7E-C6D4-4A10-9B8E-05101BD58A7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01" name="Text Box 263">
          <a:extLst>
            <a:ext uri="{FF2B5EF4-FFF2-40B4-BE49-F238E27FC236}">
              <a16:creationId xmlns:a16="http://schemas.microsoft.com/office/drawing/2014/main" id="{28BE913C-393F-5F4D-CD3A-03AF66F50AA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02" name="Text Box 264">
          <a:extLst>
            <a:ext uri="{FF2B5EF4-FFF2-40B4-BE49-F238E27FC236}">
              <a16:creationId xmlns:a16="http://schemas.microsoft.com/office/drawing/2014/main" id="{E4F4EC1D-4723-D733-4CD7-9C1ECBA370F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03" name="Text Box 265">
          <a:extLst>
            <a:ext uri="{FF2B5EF4-FFF2-40B4-BE49-F238E27FC236}">
              <a16:creationId xmlns:a16="http://schemas.microsoft.com/office/drawing/2014/main" id="{6C14B558-5F95-C4BC-077A-692AA978027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04" name="Text Box 266">
          <a:extLst>
            <a:ext uri="{FF2B5EF4-FFF2-40B4-BE49-F238E27FC236}">
              <a16:creationId xmlns:a16="http://schemas.microsoft.com/office/drawing/2014/main" id="{BF5B2C72-D5A3-C597-D31E-357616C454C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05" name="Text Box 267">
          <a:extLst>
            <a:ext uri="{FF2B5EF4-FFF2-40B4-BE49-F238E27FC236}">
              <a16:creationId xmlns:a16="http://schemas.microsoft.com/office/drawing/2014/main" id="{99D31037-31CE-3CD6-9A1F-ADBC85FDF76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06" name="Text Box 268">
          <a:extLst>
            <a:ext uri="{FF2B5EF4-FFF2-40B4-BE49-F238E27FC236}">
              <a16:creationId xmlns:a16="http://schemas.microsoft.com/office/drawing/2014/main" id="{70063E89-835F-D7EF-E311-5B96F05E489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07" name="Text Box 269">
          <a:extLst>
            <a:ext uri="{FF2B5EF4-FFF2-40B4-BE49-F238E27FC236}">
              <a16:creationId xmlns:a16="http://schemas.microsoft.com/office/drawing/2014/main" id="{6F53EA55-2FF0-9F57-FAA8-98E8576EF6F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08" name="Text Box 270">
          <a:extLst>
            <a:ext uri="{FF2B5EF4-FFF2-40B4-BE49-F238E27FC236}">
              <a16:creationId xmlns:a16="http://schemas.microsoft.com/office/drawing/2014/main" id="{3930CE05-71EE-A094-584B-5A950CEC3D2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09" name="Text Box 271">
          <a:extLst>
            <a:ext uri="{FF2B5EF4-FFF2-40B4-BE49-F238E27FC236}">
              <a16:creationId xmlns:a16="http://schemas.microsoft.com/office/drawing/2014/main" id="{84E85948-3E47-CD6A-B4E2-B87BC819141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10" name="Text Box 272">
          <a:extLst>
            <a:ext uri="{FF2B5EF4-FFF2-40B4-BE49-F238E27FC236}">
              <a16:creationId xmlns:a16="http://schemas.microsoft.com/office/drawing/2014/main" id="{5B565BA8-954D-4C20-B37D-1750365ABB0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11" name="Text Box 273">
          <a:extLst>
            <a:ext uri="{FF2B5EF4-FFF2-40B4-BE49-F238E27FC236}">
              <a16:creationId xmlns:a16="http://schemas.microsoft.com/office/drawing/2014/main" id="{EE99C0B0-2643-E73D-2912-DD8D94BA5A0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12" name="Text Box 274">
          <a:extLst>
            <a:ext uri="{FF2B5EF4-FFF2-40B4-BE49-F238E27FC236}">
              <a16:creationId xmlns:a16="http://schemas.microsoft.com/office/drawing/2014/main" id="{FC549774-0025-6BE9-A3A4-C5E46969DEB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13" name="Text Box 275">
          <a:extLst>
            <a:ext uri="{FF2B5EF4-FFF2-40B4-BE49-F238E27FC236}">
              <a16:creationId xmlns:a16="http://schemas.microsoft.com/office/drawing/2014/main" id="{DE6E4EF9-DEF2-AEBD-671B-D4414CB41C9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14" name="Text Box 276">
          <a:extLst>
            <a:ext uri="{FF2B5EF4-FFF2-40B4-BE49-F238E27FC236}">
              <a16:creationId xmlns:a16="http://schemas.microsoft.com/office/drawing/2014/main" id="{99980FD3-28DF-71A7-7B2F-6DC2B16EB18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15" name="Text Box 277">
          <a:extLst>
            <a:ext uri="{FF2B5EF4-FFF2-40B4-BE49-F238E27FC236}">
              <a16:creationId xmlns:a16="http://schemas.microsoft.com/office/drawing/2014/main" id="{126BED61-5415-BD76-6428-797543E8405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16" name="Text Box 278">
          <a:extLst>
            <a:ext uri="{FF2B5EF4-FFF2-40B4-BE49-F238E27FC236}">
              <a16:creationId xmlns:a16="http://schemas.microsoft.com/office/drawing/2014/main" id="{9A021098-BDF6-D4F1-7C91-E40C6DBB83A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17" name="Text Box 279">
          <a:extLst>
            <a:ext uri="{FF2B5EF4-FFF2-40B4-BE49-F238E27FC236}">
              <a16:creationId xmlns:a16="http://schemas.microsoft.com/office/drawing/2014/main" id="{9C87281A-304D-9E72-D1C2-A7620C8D0F0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18" name="Text Box 280">
          <a:extLst>
            <a:ext uri="{FF2B5EF4-FFF2-40B4-BE49-F238E27FC236}">
              <a16:creationId xmlns:a16="http://schemas.microsoft.com/office/drawing/2014/main" id="{B31303DF-93F0-DDC3-0725-197AA9AF958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19" name="Text Box 281">
          <a:extLst>
            <a:ext uri="{FF2B5EF4-FFF2-40B4-BE49-F238E27FC236}">
              <a16:creationId xmlns:a16="http://schemas.microsoft.com/office/drawing/2014/main" id="{BF435D0F-E7D0-DB51-803C-D738329BDCD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20" name="Text Box 282">
          <a:extLst>
            <a:ext uri="{FF2B5EF4-FFF2-40B4-BE49-F238E27FC236}">
              <a16:creationId xmlns:a16="http://schemas.microsoft.com/office/drawing/2014/main" id="{917E5E1C-85C1-1F2D-14CD-41CCA7B33E8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21" name="Text Box 283">
          <a:extLst>
            <a:ext uri="{FF2B5EF4-FFF2-40B4-BE49-F238E27FC236}">
              <a16:creationId xmlns:a16="http://schemas.microsoft.com/office/drawing/2014/main" id="{9BFB9299-E936-3E89-7E11-316B319CA8E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22" name="Text Box 284">
          <a:extLst>
            <a:ext uri="{FF2B5EF4-FFF2-40B4-BE49-F238E27FC236}">
              <a16:creationId xmlns:a16="http://schemas.microsoft.com/office/drawing/2014/main" id="{00DDE81F-1B66-27BF-9E14-46C25BB9534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23" name="Text Box 285">
          <a:extLst>
            <a:ext uri="{FF2B5EF4-FFF2-40B4-BE49-F238E27FC236}">
              <a16:creationId xmlns:a16="http://schemas.microsoft.com/office/drawing/2014/main" id="{F849BD04-4762-8DA2-847B-2BDBABCC6B7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24" name="Text Box 286">
          <a:extLst>
            <a:ext uri="{FF2B5EF4-FFF2-40B4-BE49-F238E27FC236}">
              <a16:creationId xmlns:a16="http://schemas.microsoft.com/office/drawing/2014/main" id="{0D8D83D3-B00C-A643-D99E-9022D796338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25" name="Text Box 287">
          <a:extLst>
            <a:ext uri="{FF2B5EF4-FFF2-40B4-BE49-F238E27FC236}">
              <a16:creationId xmlns:a16="http://schemas.microsoft.com/office/drawing/2014/main" id="{ECD179B6-93DF-4811-FA7D-84A49F528E6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26" name="Text Box 288">
          <a:extLst>
            <a:ext uri="{FF2B5EF4-FFF2-40B4-BE49-F238E27FC236}">
              <a16:creationId xmlns:a16="http://schemas.microsoft.com/office/drawing/2014/main" id="{90624375-1926-FE98-198D-2270D9832AA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27" name="Text Box 289">
          <a:extLst>
            <a:ext uri="{FF2B5EF4-FFF2-40B4-BE49-F238E27FC236}">
              <a16:creationId xmlns:a16="http://schemas.microsoft.com/office/drawing/2014/main" id="{09604525-206A-BED5-C0A6-745FCCFA104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28" name="Text Box 290">
          <a:extLst>
            <a:ext uri="{FF2B5EF4-FFF2-40B4-BE49-F238E27FC236}">
              <a16:creationId xmlns:a16="http://schemas.microsoft.com/office/drawing/2014/main" id="{194CFBF4-92DB-274D-FD3B-1DCD1ECDD90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29" name="Text Box 291">
          <a:extLst>
            <a:ext uri="{FF2B5EF4-FFF2-40B4-BE49-F238E27FC236}">
              <a16:creationId xmlns:a16="http://schemas.microsoft.com/office/drawing/2014/main" id="{B7C21A35-1AF4-330C-1627-73F0AA098DD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30" name="Text Box 292">
          <a:extLst>
            <a:ext uri="{FF2B5EF4-FFF2-40B4-BE49-F238E27FC236}">
              <a16:creationId xmlns:a16="http://schemas.microsoft.com/office/drawing/2014/main" id="{22E71770-3930-8222-602D-B0938750DA4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31" name="Text Box 293">
          <a:extLst>
            <a:ext uri="{FF2B5EF4-FFF2-40B4-BE49-F238E27FC236}">
              <a16:creationId xmlns:a16="http://schemas.microsoft.com/office/drawing/2014/main" id="{373ECE0B-7D28-9FE4-9AFD-C7A9F238848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32" name="Text Box 294">
          <a:extLst>
            <a:ext uri="{FF2B5EF4-FFF2-40B4-BE49-F238E27FC236}">
              <a16:creationId xmlns:a16="http://schemas.microsoft.com/office/drawing/2014/main" id="{F10D1903-5794-5AF3-EF85-C7E69698A70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33" name="Text Box 295">
          <a:extLst>
            <a:ext uri="{FF2B5EF4-FFF2-40B4-BE49-F238E27FC236}">
              <a16:creationId xmlns:a16="http://schemas.microsoft.com/office/drawing/2014/main" id="{164D5C66-D472-9F43-9EB1-7EFA591E963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34" name="Text Box 296">
          <a:extLst>
            <a:ext uri="{FF2B5EF4-FFF2-40B4-BE49-F238E27FC236}">
              <a16:creationId xmlns:a16="http://schemas.microsoft.com/office/drawing/2014/main" id="{B091270F-A400-B241-AD68-317948D4173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35" name="Text Box 297">
          <a:extLst>
            <a:ext uri="{FF2B5EF4-FFF2-40B4-BE49-F238E27FC236}">
              <a16:creationId xmlns:a16="http://schemas.microsoft.com/office/drawing/2014/main" id="{063C66C0-7CE4-91BE-E574-A29AE24579F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36" name="Text Box 298">
          <a:extLst>
            <a:ext uri="{FF2B5EF4-FFF2-40B4-BE49-F238E27FC236}">
              <a16:creationId xmlns:a16="http://schemas.microsoft.com/office/drawing/2014/main" id="{C5EFB360-0722-E0F3-8EFF-73A96F8D0D7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37" name="Text Box 299">
          <a:extLst>
            <a:ext uri="{FF2B5EF4-FFF2-40B4-BE49-F238E27FC236}">
              <a16:creationId xmlns:a16="http://schemas.microsoft.com/office/drawing/2014/main" id="{55021019-1987-56B1-035F-DE181343E27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38" name="Text Box 300">
          <a:extLst>
            <a:ext uri="{FF2B5EF4-FFF2-40B4-BE49-F238E27FC236}">
              <a16:creationId xmlns:a16="http://schemas.microsoft.com/office/drawing/2014/main" id="{2C2529EB-D4AF-752F-AA56-6FEC4F05A5E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39" name="Text Box 301">
          <a:extLst>
            <a:ext uri="{FF2B5EF4-FFF2-40B4-BE49-F238E27FC236}">
              <a16:creationId xmlns:a16="http://schemas.microsoft.com/office/drawing/2014/main" id="{411E3F39-1CAA-B6A0-8499-E61F83C11D5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40" name="Text Box 302">
          <a:extLst>
            <a:ext uri="{FF2B5EF4-FFF2-40B4-BE49-F238E27FC236}">
              <a16:creationId xmlns:a16="http://schemas.microsoft.com/office/drawing/2014/main" id="{9A99E6FF-E3D4-0692-C831-4869F73CE41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41" name="Text Box 303">
          <a:extLst>
            <a:ext uri="{FF2B5EF4-FFF2-40B4-BE49-F238E27FC236}">
              <a16:creationId xmlns:a16="http://schemas.microsoft.com/office/drawing/2014/main" id="{045144C0-9A41-6FED-3EFD-2ABBCDC9291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42" name="Text Box 304">
          <a:extLst>
            <a:ext uri="{FF2B5EF4-FFF2-40B4-BE49-F238E27FC236}">
              <a16:creationId xmlns:a16="http://schemas.microsoft.com/office/drawing/2014/main" id="{E4D91EBB-BE2F-78B6-BFB7-10588010BAC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43" name="Text Box 305">
          <a:extLst>
            <a:ext uri="{FF2B5EF4-FFF2-40B4-BE49-F238E27FC236}">
              <a16:creationId xmlns:a16="http://schemas.microsoft.com/office/drawing/2014/main" id="{C92D6A8A-9B54-50CA-F84A-9E7018ADD0B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44" name="Text Box 306">
          <a:extLst>
            <a:ext uri="{FF2B5EF4-FFF2-40B4-BE49-F238E27FC236}">
              <a16:creationId xmlns:a16="http://schemas.microsoft.com/office/drawing/2014/main" id="{057A7F98-A0CA-A07E-8DDF-58ED27CF4E1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45" name="Text Box 307">
          <a:extLst>
            <a:ext uri="{FF2B5EF4-FFF2-40B4-BE49-F238E27FC236}">
              <a16:creationId xmlns:a16="http://schemas.microsoft.com/office/drawing/2014/main" id="{5E8A0C4C-A4F6-8CDE-67A6-3FDAADD56C6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46" name="Text Box 308">
          <a:extLst>
            <a:ext uri="{FF2B5EF4-FFF2-40B4-BE49-F238E27FC236}">
              <a16:creationId xmlns:a16="http://schemas.microsoft.com/office/drawing/2014/main" id="{B18901C9-50AC-8EDD-EADE-1885F40C73F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47" name="Text Box 309">
          <a:extLst>
            <a:ext uri="{FF2B5EF4-FFF2-40B4-BE49-F238E27FC236}">
              <a16:creationId xmlns:a16="http://schemas.microsoft.com/office/drawing/2014/main" id="{976A1419-7398-1780-00AE-CFAF76A9497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48" name="Text Box 310">
          <a:extLst>
            <a:ext uri="{FF2B5EF4-FFF2-40B4-BE49-F238E27FC236}">
              <a16:creationId xmlns:a16="http://schemas.microsoft.com/office/drawing/2014/main" id="{D1466F06-0D9E-8A60-5C39-4F9B7D04510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49" name="Text Box 311">
          <a:extLst>
            <a:ext uri="{FF2B5EF4-FFF2-40B4-BE49-F238E27FC236}">
              <a16:creationId xmlns:a16="http://schemas.microsoft.com/office/drawing/2014/main" id="{716150AC-9653-FD54-1B4F-ED02C04F14E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50" name="Text Box 312">
          <a:extLst>
            <a:ext uri="{FF2B5EF4-FFF2-40B4-BE49-F238E27FC236}">
              <a16:creationId xmlns:a16="http://schemas.microsoft.com/office/drawing/2014/main" id="{B9489E9F-C9FA-21C6-BB29-976F6A69D33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51" name="Text Box 313">
          <a:extLst>
            <a:ext uri="{FF2B5EF4-FFF2-40B4-BE49-F238E27FC236}">
              <a16:creationId xmlns:a16="http://schemas.microsoft.com/office/drawing/2014/main" id="{A80D981C-3370-C234-2DE9-5C2D91C200C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52" name="Text Box 314">
          <a:extLst>
            <a:ext uri="{FF2B5EF4-FFF2-40B4-BE49-F238E27FC236}">
              <a16:creationId xmlns:a16="http://schemas.microsoft.com/office/drawing/2014/main" id="{2E562A8D-1F5F-DDF8-CD63-61FE8744C7F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53" name="Text Box 315">
          <a:extLst>
            <a:ext uri="{FF2B5EF4-FFF2-40B4-BE49-F238E27FC236}">
              <a16:creationId xmlns:a16="http://schemas.microsoft.com/office/drawing/2014/main" id="{714305D6-EA95-6D64-BB40-BB2CBB69B5A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54" name="Text Box 316">
          <a:extLst>
            <a:ext uri="{FF2B5EF4-FFF2-40B4-BE49-F238E27FC236}">
              <a16:creationId xmlns:a16="http://schemas.microsoft.com/office/drawing/2014/main" id="{DBF128CF-1A40-B15B-9469-6A1E2A5DE15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55" name="Text Box 317">
          <a:extLst>
            <a:ext uri="{FF2B5EF4-FFF2-40B4-BE49-F238E27FC236}">
              <a16:creationId xmlns:a16="http://schemas.microsoft.com/office/drawing/2014/main" id="{B4BEFB61-E2C8-054C-835B-C9076F505C0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56" name="Text Box 318">
          <a:extLst>
            <a:ext uri="{FF2B5EF4-FFF2-40B4-BE49-F238E27FC236}">
              <a16:creationId xmlns:a16="http://schemas.microsoft.com/office/drawing/2014/main" id="{EE60B1C9-63AD-DA8C-2F6A-1681B349E2C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57" name="Text Box 319">
          <a:extLst>
            <a:ext uri="{FF2B5EF4-FFF2-40B4-BE49-F238E27FC236}">
              <a16:creationId xmlns:a16="http://schemas.microsoft.com/office/drawing/2014/main" id="{1E96C1C9-31B2-8263-0FE4-50A4B430063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58" name="Text Box 320">
          <a:extLst>
            <a:ext uri="{FF2B5EF4-FFF2-40B4-BE49-F238E27FC236}">
              <a16:creationId xmlns:a16="http://schemas.microsoft.com/office/drawing/2014/main" id="{393D543B-3A00-AAA4-34CD-7784CA166C9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59" name="Text Box 321">
          <a:extLst>
            <a:ext uri="{FF2B5EF4-FFF2-40B4-BE49-F238E27FC236}">
              <a16:creationId xmlns:a16="http://schemas.microsoft.com/office/drawing/2014/main" id="{ABAFC869-4030-0E7D-A5E9-FA4AA366EB8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60" name="Text Box 322">
          <a:extLst>
            <a:ext uri="{FF2B5EF4-FFF2-40B4-BE49-F238E27FC236}">
              <a16:creationId xmlns:a16="http://schemas.microsoft.com/office/drawing/2014/main" id="{4C2B0DC0-6B01-F23B-A965-21C1F1D6271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61" name="Text Box 323">
          <a:extLst>
            <a:ext uri="{FF2B5EF4-FFF2-40B4-BE49-F238E27FC236}">
              <a16:creationId xmlns:a16="http://schemas.microsoft.com/office/drawing/2014/main" id="{BFA0D1E7-B577-0C0D-5D99-10591A0D9CA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62" name="Text Box 324">
          <a:extLst>
            <a:ext uri="{FF2B5EF4-FFF2-40B4-BE49-F238E27FC236}">
              <a16:creationId xmlns:a16="http://schemas.microsoft.com/office/drawing/2014/main" id="{68E725BB-0EDC-0575-9B7B-E0EA11E239D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63" name="Text Box 325">
          <a:extLst>
            <a:ext uri="{FF2B5EF4-FFF2-40B4-BE49-F238E27FC236}">
              <a16:creationId xmlns:a16="http://schemas.microsoft.com/office/drawing/2014/main" id="{D600A2B1-5C2F-AB5E-19B2-9AE33C432CE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64" name="Text Box 326">
          <a:extLst>
            <a:ext uri="{FF2B5EF4-FFF2-40B4-BE49-F238E27FC236}">
              <a16:creationId xmlns:a16="http://schemas.microsoft.com/office/drawing/2014/main" id="{0EBBC14D-1B89-F2ED-DBB7-EB3A9D66DF7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65" name="Text Box 327">
          <a:extLst>
            <a:ext uri="{FF2B5EF4-FFF2-40B4-BE49-F238E27FC236}">
              <a16:creationId xmlns:a16="http://schemas.microsoft.com/office/drawing/2014/main" id="{09026BB7-7B3A-E205-6499-67C8CFCC24C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66" name="Text Box 328">
          <a:extLst>
            <a:ext uri="{FF2B5EF4-FFF2-40B4-BE49-F238E27FC236}">
              <a16:creationId xmlns:a16="http://schemas.microsoft.com/office/drawing/2014/main" id="{6BEC8474-6677-11C4-EE71-CBFD692CDB4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67" name="Text Box 329">
          <a:extLst>
            <a:ext uri="{FF2B5EF4-FFF2-40B4-BE49-F238E27FC236}">
              <a16:creationId xmlns:a16="http://schemas.microsoft.com/office/drawing/2014/main" id="{3AF4B5FE-2AB9-5DCF-BBF0-0B0E5074525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68" name="Text Box 330">
          <a:extLst>
            <a:ext uri="{FF2B5EF4-FFF2-40B4-BE49-F238E27FC236}">
              <a16:creationId xmlns:a16="http://schemas.microsoft.com/office/drawing/2014/main" id="{E5BACDDE-A584-BE22-9437-9255A27F894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69" name="Text Box 331">
          <a:extLst>
            <a:ext uri="{FF2B5EF4-FFF2-40B4-BE49-F238E27FC236}">
              <a16:creationId xmlns:a16="http://schemas.microsoft.com/office/drawing/2014/main" id="{CB685E7E-288E-6119-4B8B-7E9C67906F6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70" name="Text Box 332">
          <a:extLst>
            <a:ext uri="{FF2B5EF4-FFF2-40B4-BE49-F238E27FC236}">
              <a16:creationId xmlns:a16="http://schemas.microsoft.com/office/drawing/2014/main" id="{1692BC21-4D91-5F0E-F46F-DD69CB1E734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71" name="Text Box 333">
          <a:extLst>
            <a:ext uri="{FF2B5EF4-FFF2-40B4-BE49-F238E27FC236}">
              <a16:creationId xmlns:a16="http://schemas.microsoft.com/office/drawing/2014/main" id="{5B208EAA-3388-05AA-00CB-CBD91E38780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72" name="Text Box 334">
          <a:extLst>
            <a:ext uri="{FF2B5EF4-FFF2-40B4-BE49-F238E27FC236}">
              <a16:creationId xmlns:a16="http://schemas.microsoft.com/office/drawing/2014/main" id="{B5BC5AF1-5794-AB35-1A02-34B7559A63E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73" name="Text Box 335">
          <a:extLst>
            <a:ext uri="{FF2B5EF4-FFF2-40B4-BE49-F238E27FC236}">
              <a16:creationId xmlns:a16="http://schemas.microsoft.com/office/drawing/2014/main" id="{31D6C3A1-E01E-CF2E-6175-378417721F9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74" name="Text Box 336">
          <a:extLst>
            <a:ext uri="{FF2B5EF4-FFF2-40B4-BE49-F238E27FC236}">
              <a16:creationId xmlns:a16="http://schemas.microsoft.com/office/drawing/2014/main" id="{96BF5CF7-2061-7E0A-54D7-AA3F2CF06B3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75" name="Text Box 337">
          <a:extLst>
            <a:ext uri="{FF2B5EF4-FFF2-40B4-BE49-F238E27FC236}">
              <a16:creationId xmlns:a16="http://schemas.microsoft.com/office/drawing/2014/main" id="{EEA9B011-C583-027D-4388-F934372FCD2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76" name="Text Box 338">
          <a:extLst>
            <a:ext uri="{FF2B5EF4-FFF2-40B4-BE49-F238E27FC236}">
              <a16:creationId xmlns:a16="http://schemas.microsoft.com/office/drawing/2014/main" id="{D0EEEDA3-17DE-5F44-6A58-6FF27642B89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77" name="Text Box 339">
          <a:extLst>
            <a:ext uri="{FF2B5EF4-FFF2-40B4-BE49-F238E27FC236}">
              <a16:creationId xmlns:a16="http://schemas.microsoft.com/office/drawing/2014/main" id="{1B9D4EAC-9A47-0A10-37CC-38A6849DEE3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78" name="Text Box 340">
          <a:extLst>
            <a:ext uri="{FF2B5EF4-FFF2-40B4-BE49-F238E27FC236}">
              <a16:creationId xmlns:a16="http://schemas.microsoft.com/office/drawing/2014/main" id="{4E6D422F-1E3D-78A8-3B08-0605CC4BD04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79" name="Text Box 341">
          <a:extLst>
            <a:ext uri="{FF2B5EF4-FFF2-40B4-BE49-F238E27FC236}">
              <a16:creationId xmlns:a16="http://schemas.microsoft.com/office/drawing/2014/main" id="{0D40C325-CE5D-4643-4A0E-70405FF900A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80" name="Text Box 342">
          <a:extLst>
            <a:ext uri="{FF2B5EF4-FFF2-40B4-BE49-F238E27FC236}">
              <a16:creationId xmlns:a16="http://schemas.microsoft.com/office/drawing/2014/main" id="{1134FC32-4B79-8AFB-7626-41FB63E1306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81" name="Text Box 343">
          <a:extLst>
            <a:ext uri="{FF2B5EF4-FFF2-40B4-BE49-F238E27FC236}">
              <a16:creationId xmlns:a16="http://schemas.microsoft.com/office/drawing/2014/main" id="{3AC68752-6868-1820-2243-192E9798024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82" name="Text Box 344">
          <a:extLst>
            <a:ext uri="{FF2B5EF4-FFF2-40B4-BE49-F238E27FC236}">
              <a16:creationId xmlns:a16="http://schemas.microsoft.com/office/drawing/2014/main" id="{FE774BB3-C437-8E60-81B6-3BBCE1A4BC3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83" name="Text Box 345">
          <a:extLst>
            <a:ext uri="{FF2B5EF4-FFF2-40B4-BE49-F238E27FC236}">
              <a16:creationId xmlns:a16="http://schemas.microsoft.com/office/drawing/2014/main" id="{EA854444-8285-6DAC-CA8F-CA207BE9546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84" name="Text Box 346">
          <a:extLst>
            <a:ext uri="{FF2B5EF4-FFF2-40B4-BE49-F238E27FC236}">
              <a16:creationId xmlns:a16="http://schemas.microsoft.com/office/drawing/2014/main" id="{B28F8577-2BE4-D36D-89C0-936716C83F6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85" name="Text Box 347">
          <a:extLst>
            <a:ext uri="{FF2B5EF4-FFF2-40B4-BE49-F238E27FC236}">
              <a16:creationId xmlns:a16="http://schemas.microsoft.com/office/drawing/2014/main" id="{18352917-5BE6-79BF-9BF5-CE0DC320AD1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86" name="Text Box 348">
          <a:extLst>
            <a:ext uri="{FF2B5EF4-FFF2-40B4-BE49-F238E27FC236}">
              <a16:creationId xmlns:a16="http://schemas.microsoft.com/office/drawing/2014/main" id="{45EB539B-3F4A-9044-D6A5-5DA2E206936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87" name="Text Box 349">
          <a:extLst>
            <a:ext uri="{FF2B5EF4-FFF2-40B4-BE49-F238E27FC236}">
              <a16:creationId xmlns:a16="http://schemas.microsoft.com/office/drawing/2014/main" id="{9A419600-2562-5001-3903-3A537526C7A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88" name="Text Box 350">
          <a:extLst>
            <a:ext uri="{FF2B5EF4-FFF2-40B4-BE49-F238E27FC236}">
              <a16:creationId xmlns:a16="http://schemas.microsoft.com/office/drawing/2014/main" id="{420FF93F-937A-830B-6EC9-A0EF0FCCE54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89" name="Text Box 351">
          <a:extLst>
            <a:ext uri="{FF2B5EF4-FFF2-40B4-BE49-F238E27FC236}">
              <a16:creationId xmlns:a16="http://schemas.microsoft.com/office/drawing/2014/main" id="{DBC60B0F-6A70-4D65-A3D9-87031C40426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90" name="Text Box 352">
          <a:extLst>
            <a:ext uri="{FF2B5EF4-FFF2-40B4-BE49-F238E27FC236}">
              <a16:creationId xmlns:a16="http://schemas.microsoft.com/office/drawing/2014/main" id="{227B6F33-9623-9F16-3C3D-0268A1894FD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91" name="Text Box 353">
          <a:extLst>
            <a:ext uri="{FF2B5EF4-FFF2-40B4-BE49-F238E27FC236}">
              <a16:creationId xmlns:a16="http://schemas.microsoft.com/office/drawing/2014/main" id="{C3EE1FDC-D1C3-42A0-CF60-FE4F0C8A3B3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92" name="Text Box 354">
          <a:extLst>
            <a:ext uri="{FF2B5EF4-FFF2-40B4-BE49-F238E27FC236}">
              <a16:creationId xmlns:a16="http://schemas.microsoft.com/office/drawing/2014/main" id="{5A65FDBA-88C8-0E4F-48AE-20A6F1342FB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93" name="Text Box 355">
          <a:extLst>
            <a:ext uri="{FF2B5EF4-FFF2-40B4-BE49-F238E27FC236}">
              <a16:creationId xmlns:a16="http://schemas.microsoft.com/office/drawing/2014/main" id="{E5BB8610-3BE3-4E61-A1A9-AB332C0B3A3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94" name="Text Box 356">
          <a:extLst>
            <a:ext uri="{FF2B5EF4-FFF2-40B4-BE49-F238E27FC236}">
              <a16:creationId xmlns:a16="http://schemas.microsoft.com/office/drawing/2014/main" id="{7D0ACCA1-ADD8-49BF-EEDA-10AD666FDF5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95" name="Text Box 357">
          <a:extLst>
            <a:ext uri="{FF2B5EF4-FFF2-40B4-BE49-F238E27FC236}">
              <a16:creationId xmlns:a16="http://schemas.microsoft.com/office/drawing/2014/main" id="{657ABD40-AD4E-34FA-742E-12395E0F8FD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96" name="Text Box 358">
          <a:extLst>
            <a:ext uri="{FF2B5EF4-FFF2-40B4-BE49-F238E27FC236}">
              <a16:creationId xmlns:a16="http://schemas.microsoft.com/office/drawing/2014/main" id="{B59D76BA-A4D6-5872-A910-ACD724644C4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97" name="Text Box 359">
          <a:extLst>
            <a:ext uri="{FF2B5EF4-FFF2-40B4-BE49-F238E27FC236}">
              <a16:creationId xmlns:a16="http://schemas.microsoft.com/office/drawing/2014/main" id="{6F44B670-0B5C-12F2-D5CC-022EDB41B61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98" name="Text Box 360">
          <a:extLst>
            <a:ext uri="{FF2B5EF4-FFF2-40B4-BE49-F238E27FC236}">
              <a16:creationId xmlns:a16="http://schemas.microsoft.com/office/drawing/2014/main" id="{052F73AA-3343-77AD-FDA8-3A7B75B98A6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699" name="Text Box 361">
          <a:extLst>
            <a:ext uri="{FF2B5EF4-FFF2-40B4-BE49-F238E27FC236}">
              <a16:creationId xmlns:a16="http://schemas.microsoft.com/office/drawing/2014/main" id="{77DD57EF-5C08-48DC-53EF-F5885B230A8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00" name="Text Box 362">
          <a:extLst>
            <a:ext uri="{FF2B5EF4-FFF2-40B4-BE49-F238E27FC236}">
              <a16:creationId xmlns:a16="http://schemas.microsoft.com/office/drawing/2014/main" id="{14ABE685-4F1A-A017-058E-409BB91806F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01" name="Text Box 363">
          <a:extLst>
            <a:ext uri="{FF2B5EF4-FFF2-40B4-BE49-F238E27FC236}">
              <a16:creationId xmlns:a16="http://schemas.microsoft.com/office/drawing/2014/main" id="{713AA70B-F1FA-898A-158B-E29D597CD4E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02" name="Text Box 364">
          <a:extLst>
            <a:ext uri="{FF2B5EF4-FFF2-40B4-BE49-F238E27FC236}">
              <a16:creationId xmlns:a16="http://schemas.microsoft.com/office/drawing/2014/main" id="{50C02A6E-430E-55F0-3453-F27307E8D80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03" name="Text Box 365">
          <a:extLst>
            <a:ext uri="{FF2B5EF4-FFF2-40B4-BE49-F238E27FC236}">
              <a16:creationId xmlns:a16="http://schemas.microsoft.com/office/drawing/2014/main" id="{1BEC03C0-D30F-E706-F2B5-91524CE8A21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04" name="Text Box 366">
          <a:extLst>
            <a:ext uri="{FF2B5EF4-FFF2-40B4-BE49-F238E27FC236}">
              <a16:creationId xmlns:a16="http://schemas.microsoft.com/office/drawing/2014/main" id="{50147B94-BD40-DE60-301E-735AA2FF6CD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05" name="Text Box 367">
          <a:extLst>
            <a:ext uri="{FF2B5EF4-FFF2-40B4-BE49-F238E27FC236}">
              <a16:creationId xmlns:a16="http://schemas.microsoft.com/office/drawing/2014/main" id="{829C9488-1D33-29F8-C912-719355213ED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06" name="Text Box 368">
          <a:extLst>
            <a:ext uri="{FF2B5EF4-FFF2-40B4-BE49-F238E27FC236}">
              <a16:creationId xmlns:a16="http://schemas.microsoft.com/office/drawing/2014/main" id="{CEAE4AE3-2F6E-A0B0-3B49-6B8D1EA75EA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07" name="Text Box 369">
          <a:extLst>
            <a:ext uri="{FF2B5EF4-FFF2-40B4-BE49-F238E27FC236}">
              <a16:creationId xmlns:a16="http://schemas.microsoft.com/office/drawing/2014/main" id="{9EA949D9-D25E-6D7D-7E1B-BECE9492B20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08" name="Text Box 370">
          <a:extLst>
            <a:ext uri="{FF2B5EF4-FFF2-40B4-BE49-F238E27FC236}">
              <a16:creationId xmlns:a16="http://schemas.microsoft.com/office/drawing/2014/main" id="{0DC6BD54-7196-45FF-E89F-F076713B05B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09" name="Text Box 371">
          <a:extLst>
            <a:ext uri="{FF2B5EF4-FFF2-40B4-BE49-F238E27FC236}">
              <a16:creationId xmlns:a16="http://schemas.microsoft.com/office/drawing/2014/main" id="{57AAB10D-3AC9-6F3E-3E58-2CD79D1055A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10" name="Text Box 372">
          <a:extLst>
            <a:ext uri="{FF2B5EF4-FFF2-40B4-BE49-F238E27FC236}">
              <a16:creationId xmlns:a16="http://schemas.microsoft.com/office/drawing/2014/main" id="{2B746D08-2D5B-0201-C1B8-813911349F4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11" name="Text Box 373">
          <a:extLst>
            <a:ext uri="{FF2B5EF4-FFF2-40B4-BE49-F238E27FC236}">
              <a16:creationId xmlns:a16="http://schemas.microsoft.com/office/drawing/2014/main" id="{DF79C178-8BCA-9ED9-8FA1-A873CB2C9E7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12" name="Text Box 374">
          <a:extLst>
            <a:ext uri="{FF2B5EF4-FFF2-40B4-BE49-F238E27FC236}">
              <a16:creationId xmlns:a16="http://schemas.microsoft.com/office/drawing/2014/main" id="{EEC5B384-D6D1-CAF9-AB0F-280981F2E7D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13" name="Text Box 375">
          <a:extLst>
            <a:ext uri="{FF2B5EF4-FFF2-40B4-BE49-F238E27FC236}">
              <a16:creationId xmlns:a16="http://schemas.microsoft.com/office/drawing/2014/main" id="{47BD0355-0CA7-E3E2-DA6D-2FE94B12E5C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14" name="Text Box 376">
          <a:extLst>
            <a:ext uri="{FF2B5EF4-FFF2-40B4-BE49-F238E27FC236}">
              <a16:creationId xmlns:a16="http://schemas.microsoft.com/office/drawing/2014/main" id="{0FF24CBF-E82D-5625-3ACB-FC38C0A903F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15" name="Text Box 377">
          <a:extLst>
            <a:ext uri="{FF2B5EF4-FFF2-40B4-BE49-F238E27FC236}">
              <a16:creationId xmlns:a16="http://schemas.microsoft.com/office/drawing/2014/main" id="{FED7094C-F324-8890-6193-52707F1211C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16" name="Text Box 378">
          <a:extLst>
            <a:ext uri="{FF2B5EF4-FFF2-40B4-BE49-F238E27FC236}">
              <a16:creationId xmlns:a16="http://schemas.microsoft.com/office/drawing/2014/main" id="{AFDCCA92-C122-8395-F6E8-9087B7FDE6E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17" name="Text Box 379">
          <a:extLst>
            <a:ext uri="{FF2B5EF4-FFF2-40B4-BE49-F238E27FC236}">
              <a16:creationId xmlns:a16="http://schemas.microsoft.com/office/drawing/2014/main" id="{3624D23A-CE84-9128-535D-B0C9AE6727C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18" name="Text Box 380">
          <a:extLst>
            <a:ext uri="{FF2B5EF4-FFF2-40B4-BE49-F238E27FC236}">
              <a16:creationId xmlns:a16="http://schemas.microsoft.com/office/drawing/2014/main" id="{B97C8854-9B06-364D-670B-65F18D962B7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19" name="Text Box 381">
          <a:extLst>
            <a:ext uri="{FF2B5EF4-FFF2-40B4-BE49-F238E27FC236}">
              <a16:creationId xmlns:a16="http://schemas.microsoft.com/office/drawing/2014/main" id="{CAE5100E-EFD1-760C-3670-00D8523970A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20" name="Text Box 382">
          <a:extLst>
            <a:ext uri="{FF2B5EF4-FFF2-40B4-BE49-F238E27FC236}">
              <a16:creationId xmlns:a16="http://schemas.microsoft.com/office/drawing/2014/main" id="{6271C188-3378-9490-4262-A79137519E0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21" name="Text Box 383">
          <a:extLst>
            <a:ext uri="{FF2B5EF4-FFF2-40B4-BE49-F238E27FC236}">
              <a16:creationId xmlns:a16="http://schemas.microsoft.com/office/drawing/2014/main" id="{ADA1A0D5-1B57-9E18-AAEB-1B6A71FE475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22" name="Text Box 384">
          <a:extLst>
            <a:ext uri="{FF2B5EF4-FFF2-40B4-BE49-F238E27FC236}">
              <a16:creationId xmlns:a16="http://schemas.microsoft.com/office/drawing/2014/main" id="{5E44BD12-3AB2-54E5-90E4-603DBE9838D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23" name="Text Box 385">
          <a:extLst>
            <a:ext uri="{FF2B5EF4-FFF2-40B4-BE49-F238E27FC236}">
              <a16:creationId xmlns:a16="http://schemas.microsoft.com/office/drawing/2014/main" id="{91F3D4AA-03A2-9FE0-DC56-9A8B3A2ACAC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24" name="Text Box 386">
          <a:extLst>
            <a:ext uri="{FF2B5EF4-FFF2-40B4-BE49-F238E27FC236}">
              <a16:creationId xmlns:a16="http://schemas.microsoft.com/office/drawing/2014/main" id="{1F28992E-1095-A030-BC35-100C81FDF62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25" name="Text Box 387">
          <a:extLst>
            <a:ext uri="{FF2B5EF4-FFF2-40B4-BE49-F238E27FC236}">
              <a16:creationId xmlns:a16="http://schemas.microsoft.com/office/drawing/2014/main" id="{3408A0F9-C7C9-482C-360C-D809C77FFA4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26" name="Text Box 388">
          <a:extLst>
            <a:ext uri="{FF2B5EF4-FFF2-40B4-BE49-F238E27FC236}">
              <a16:creationId xmlns:a16="http://schemas.microsoft.com/office/drawing/2014/main" id="{C276A112-6D95-B69B-0153-A189AF21BA0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27" name="Text Box 389">
          <a:extLst>
            <a:ext uri="{FF2B5EF4-FFF2-40B4-BE49-F238E27FC236}">
              <a16:creationId xmlns:a16="http://schemas.microsoft.com/office/drawing/2014/main" id="{4A46B703-1F60-9B8A-77CE-909D91F18B1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28" name="Text Box 390">
          <a:extLst>
            <a:ext uri="{FF2B5EF4-FFF2-40B4-BE49-F238E27FC236}">
              <a16:creationId xmlns:a16="http://schemas.microsoft.com/office/drawing/2014/main" id="{66891AA7-17EA-9CA5-E978-40AF3DC40CA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29" name="Text Box 391">
          <a:extLst>
            <a:ext uri="{FF2B5EF4-FFF2-40B4-BE49-F238E27FC236}">
              <a16:creationId xmlns:a16="http://schemas.microsoft.com/office/drawing/2014/main" id="{3BAACD12-2B63-46C6-972A-6E99AA40AA3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30" name="Text Box 392">
          <a:extLst>
            <a:ext uri="{FF2B5EF4-FFF2-40B4-BE49-F238E27FC236}">
              <a16:creationId xmlns:a16="http://schemas.microsoft.com/office/drawing/2014/main" id="{A1D46EDE-4588-F825-2CCC-3EF2F224D84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31" name="Text Box 393">
          <a:extLst>
            <a:ext uri="{FF2B5EF4-FFF2-40B4-BE49-F238E27FC236}">
              <a16:creationId xmlns:a16="http://schemas.microsoft.com/office/drawing/2014/main" id="{557B07C9-73D3-B388-627C-88E415B3CB3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32" name="Text Box 394">
          <a:extLst>
            <a:ext uri="{FF2B5EF4-FFF2-40B4-BE49-F238E27FC236}">
              <a16:creationId xmlns:a16="http://schemas.microsoft.com/office/drawing/2014/main" id="{C373D4C8-19CA-9A54-EB22-4DAC9645820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33" name="Text Box 395">
          <a:extLst>
            <a:ext uri="{FF2B5EF4-FFF2-40B4-BE49-F238E27FC236}">
              <a16:creationId xmlns:a16="http://schemas.microsoft.com/office/drawing/2014/main" id="{98246452-E53E-4515-7562-01D03A85EE3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34" name="Text Box 396">
          <a:extLst>
            <a:ext uri="{FF2B5EF4-FFF2-40B4-BE49-F238E27FC236}">
              <a16:creationId xmlns:a16="http://schemas.microsoft.com/office/drawing/2014/main" id="{AE76F8CE-10B0-5923-5AEE-11EB35291A1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35" name="Text Box 397">
          <a:extLst>
            <a:ext uri="{FF2B5EF4-FFF2-40B4-BE49-F238E27FC236}">
              <a16:creationId xmlns:a16="http://schemas.microsoft.com/office/drawing/2014/main" id="{0D3BBDB6-79F6-D48E-2890-248AC55FE10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36" name="Text Box 398">
          <a:extLst>
            <a:ext uri="{FF2B5EF4-FFF2-40B4-BE49-F238E27FC236}">
              <a16:creationId xmlns:a16="http://schemas.microsoft.com/office/drawing/2014/main" id="{7D6AB42C-2792-DC66-C7C2-31969C6971F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37" name="Text Box 399">
          <a:extLst>
            <a:ext uri="{FF2B5EF4-FFF2-40B4-BE49-F238E27FC236}">
              <a16:creationId xmlns:a16="http://schemas.microsoft.com/office/drawing/2014/main" id="{505D4AAE-2C93-CB3C-3487-A093D72874F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38" name="Text Box 400">
          <a:extLst>
            <a:ext uri="{FF2B5EF4-FFF2-40B4-BE49-F238E27FC236}">
              <a16:creationId xmlns:a16="http://schemas.microsoft.com/office/drawing/2014/main" id="{70AA694C-BF79-9195-53F0-7D6D3D83E03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39" name="Text Box 401">
          <a:extLst>
            <a:ext uri="{FF2B5EF4-FFF2-40B4-BE49-F238E27FC236}">
              <a16:creationId xmlns:a16="http://schemas.microsoft.com/office/drawing/2014/main" id="{4A8C1A49-447F-2DE6-9AFB-6789F77B2D7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40" name="Text Box 402">
          <a:extLst>
            <a:ext uri="{FF2B5EF4-FFF2-40B4-BE49-F238E27FC236}">
              <a16:creationId xmlns:a16="http://schemas.microsoft.com/office/drawing/2014/main" id="{5CB1B715-4A14-32FA-3D15-7E60AA78635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41" name="Text Box 403">
          <a:extLst>
            <a:ext uri="{FF2B5EF4-FFF2-40B4-BE49-F238E27FC236}">
              <a16:creationId xmlns:a16="http://schemas.microsoft.com/office/drawing/2014/main" id="{5B7F252D-50A5-C549-F4A7-425823FF57B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42" name="Text Box 404">
          <a:extLst>
            <a:ext uri="{FF2B5EF4-FFF2-40B4-BE49-F238E27FC236}">
              <a16:creationId xmlns:a16="http://schemas.microsoft.com/office/drawing/2014/main" id="{3467D119-98C6-032E-F06B-85D6CA649CB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43" name="Text Box 405">
          <a:extLst>
            <a:ext uri="{FF2B5EF4-FFF2-40B4-BE49-F238E27FC236}">
              <a16:creationId xmlns:a16="http://schemas.microsoft.com/office/drawing/2014/main" id="{4DCEA4B7-A8F8-4552-EFBB-5ECDF4B0FEE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44" name="Text Box 406">
          <a:extLst>
            <a:ext uri="{FF2B5EF4-FFF2-40B4-BE49-F238E27FC236}">
              <a16:creationId xmlns:a16="http://schemas.microsoft.com/office/drawing/2014/main" id="{EDEEAF63-CF34-83B5-8BA9-C10ABF1C9F3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45" name="Text Box 407">
          <a:extLst>
            <a:ext uri="{FF2B5EF4-FFF2-40B4-BE49-F238E27FC236}">
              <a16:creationId xmlns:a16="http://schemas.microsoft.com/office/drawing/2014/main" id="{398CC964-1223-1275-F75A-ECC75E3020F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46" name="Text Box 408">
          <a:extLst>
            <a:ext uri="{FF2B5EF4-FFF2-40B4-BE49-F238E27FC236}">
              <a16:creationId xmlns:a16="http://schemas.microsoft.com/office/drawing/2014/main" id="{5E5BC6E8-6B0E-8C9F-69C3-454CD848015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47" name="Text Box 409">
          <a:extLst>
            <a:ext uri="{FF2B5EF4-FFF2-40B4-BE49-F238E27FC236}">
              <a16:creationId xmlns:a16="http://schemas.microsoft.com/office/drawing/2014/main" id="{9E2923CB-9C79-9E3E-C8EC-EE0CC9230D4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48" name="Text Box 410">
          <a:extLst>
            <a:ext uri="{FF2B5EF4-FFF2-40B4-BE49-F238E27FC236}">
              <a16:creationId xmlns:a16="http://schemas.microsoft.com/office/drawing/2014/main" id="{36EB159A-17E5-34A3-97B1-4B44AB7ECAF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49" name="Text Box 411">
          <a:extLst>
            <a:ext uri="{FF2B5EF4-FFF2-40B4-BE49-F238E27FC236}">
              <a16:creationId xmlns:a16="http://schemas.microsoft.com/office/drawing/2014/main" id="{08F485DD-982C-F2E7-4B94-4DFA65D70BA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50" name="Text Box 412">
          <a:extLst>
            <a:ext uri="{FF2B5EF4-FFF2-40B4-BE49-F238E27FC236}">
              <a16:creationId xmlns:a16="http://schemas.microsoft.com/office/drawing/2014/main" id="{B67F8894-A19E-C8E8-1A62-32B36654E0E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51" name="Text Box 413">
          <a:extLst>
            <a:ext uri="{FF2B5EF4-FFF2-40B4-BE49-F238E27FC236}">
              <a16:creationId xmlns:a16="http://schemas.microsoft.com/office/drawing/2014/main" id="{D54FC97D-8E20-A380-0C88-1BC0FB93B09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52" name="Text Box 414">
          <a:extLst>
            <a:ext uri="{FF2B5EF4-FFF2-40B4-BE49-F238E27FC236}">
              <a16:creationId xmlns:a16="http://schemas.microsoft.com/office/drawing/2014/main" id="{F6B69A54-DB44-C365-0CA2-99A88D3C9C9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53" name="Text Box 415">
          <a:extLst>
            <a:ext uri="{FF2B5EF4-FFF2-40B4-BE49-F238E27FC236}">
              <a16:creationId xmlns:a16="http://schemas.microsoft.com/office/drawing/2014/main" id="{2DC113D6-134D-5734-DA54-5C1CC972AA7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54" name="Text Box 416">
          <a:extLst>
            <a:ext uri="{FF2B5EF4-FFF2-40B4-BE49-F238E27FC236}">
              <a16:creationId xmlns:a16="http://schemas.microsoft.com/office/drawing/2014/main" id="{A31D545A-D0E1-6A5B-4786-C59197F765B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55" name="Text Box 417">
          <a:extLst>
            <a:ext uri="{FF2B5EF4-FFF2-40B4-BE49-F238E27FC236}">
              <a16:creationId xmlns:a16="http://schemas.microsoft.com/office/drawing/2014/main" id="{87594FE1-5119-0529-5D21-E04F2CEF22D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56" name="Text Box 418">
          <a:extLst>
            <a:ext uri="{FF2B5EF4-FFF2-40B4-BE49-F238E27FC236}">
              <a16:creationId xmlns:a16="http://schemas.microsoft.com/office/drawing/2014/main" id="{D5C6AA70-4CAC-6945-B862-5F0B38DFA92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57" name="Text Box 419">
          <a:extLst>
            <a:ext uri="{FF2B5EF4-FFF2-40B4-BE49-F238E27FC236}">
              <a16:creationId xmlns:a16="http://schemas.microsoft.com/office/drawing/2014/main" id="{8D30BF36-AECC-9507-28E3-1A69DEDFC82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58" name="Text Box 420">
          <a:extLst>
            <a:ext uri="{FF2B5EF4-FFF2-40B4-BE49-F238E27FC236}">
              <a16:creationId xmlns:a16="http://schemas.microsoft.com/office/drawing/2014/main" id="{45F2799D-A127-A22B-FFBB-A4FB51B26D0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59" name="Text Box 421">
          <a:extLst>
            <a:ext uri="{FF2B5EF4-FFF2-40B4-BE49-F238E27FC236}">
              <a16:creationId xmlns:a16="http://schemas.microsoft.com/office/drawing/2014/main" id="{A34D3F55-09C5-AA75-D1A4-379D30B923F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60" name="Text Box 422">
          <a:extLst>
            <a:ext uri="{FF2B5EF4-FFF2-40B4-BE49-F238E27FC236}">
              <a16:creationId xmlns:a16="http://schemas.microsoft.com/office/drawing/2014/main" id="{33F21AC0-C826-69D3-71A7-44B29A57BF2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61" name="Text Box 423">
          <a:extLst>
            <a:ext uri="{FF2B5EF4-FFF2-40B4-BE49-F238E27FC236}">
              <a16:creationId xmlns:a16="http://schemas.microsoft.com/office/drawing/2014/main" id="{C8492F1C-B7C8-869D-0311-E3990B8794C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62" name="Text Box 424">
          <a:extLst>
            <a:ext uri="{FF2B5EF4-FFF2-40B4-BE49-F238E27FC236}">
              <a16:creationId xmlns:a16="http://schemas.microsoft.com/office/drawing/2014/main" id="{C4D7A872-07F6-85F9-6D2C-958F17BD36F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63" name="Text Box 425">
          <a:extLst>
            <a:ext uri="{FF2B5EF4-FFF2-40B4-BE49-F238E27FC236}">
              <a16:creationId xmlns:a16="http://schemas.microsoft.com/office/drawing/2014/main" id="{8B32D418-D0D8-CBE6-8C91-F64B7EE0226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64" name="Text Box 426">
          <a:extLst>
            <a:ext uri="{FF2B5EF4-FFF2-40B4-BE49-F238E27FC236}">
              <a16:creationId xmlns:a16="http://schemas.microsoft.com/office/drawing/2014/main" id="{367B01B1-81BF-9463-3D87-98942E9D7EF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65" name="Text Box 427">
          <a:extLst>
            <a:ext uri="{FF2B5EF4-FFF2-40B4-BE49-F238E27FC236}">
              <a16:creationId xmlns:a16="http://schemas.microsoft.com/office/drawing/2014/main" id="{1E801D64-3B0C-DD98-DE23-00B65F437B2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66" name="Text Box 428">
          <a:extLst>
            <a:ext uri="{FF2B5EF4-FFF2-40B4-BE49-F238E27FC236}">
              <a16:creationId xmlns:a16="http://schemas.microsoft.com/office/drawing/2014/main" id="{88CD6FA5-110A-DBD3-746A-F621B0F2C4B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67" name="Text Box 429">
          <a:extLst>
            <a:ext uri="{FF2B5EF4-FFF2-40B4-BE49-F238E27FC236}">
              <a16:creationId xmlns:a16="http://schemas.microsoft.com/office/drawing/2014/main" id="{717E8027-2666-FD9E-A9F6-A0157858C62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68" name="Text Box 430">
          <a:extLst>
            <a:ext uri="{FF2B5EF4-FFF2-40B4-BE49-F238E27FC236}">
              <a16:creationId xmlns:a16="http://schemas.microsoft.com/office/drawing/2014/main" id="{2DB71C94-E91F-B246-A191-689CBCD08A8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69" name="Text Box 431">
          <a:extLst>
            <a:ext uri="{FF2B5EF4-FFF2-40B4-BE49-F238E27FC236}">
              <a16:creationId xmlns:a16="http://schemas.microsoft.com/office/drawing/2014/main" id="{9ABB5C18-F831-B4D1-D38E-5CEB08B2910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70" name="Text Box 432">
          <a:extLst>
            <a:ext uri="{FF2B5EF4-FFF2-40B4-BE49-F238E27FC236}">
              <a16:creationId xmlns:a16="http://schemas.microsoft.com/office/drawing/2014/main" id="{AED70E75-0686-F58D-1137-76506725808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71" name="Text Box 433">
          <a:extLst>
            <a:ext uri="{FF2B5EF4-FFF2-40B4-BE49-F238E27FC236}">
              <a16:creationId xmlns:a16="http://schemas.microsoft.com/office/drawing/2014/main" id="{77BE65A8-8F5F-7E08-544A-9B150D16170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72" name="Text Box 434">
          <a:extLst>
            <a:ext uri="{FF2B5EF4-FFF2-40B4-BE49-F238E27FC236}">
              <a16:creationId xmlns:a16="http://schemas.microsoft.com/office/drawing/2014/main" id="{649A143C-9FEE-EF17-78A2-06C838A81B3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73" name="Text Box 435">
          <a:extLst>
            <a:ext uri="{FF2B5EF4-FFF2-40B4-BE49-F238E27FC236}">
              <a16:creationId xmlns:a16="http://schemas.microsoft.com/office/drawing/2014/main" id="{3F9AC15A-FCE7-BF96-6026-037481653F1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74" name="Text Box 436">
          <a:extLst>
            <a:ext uri="{FF2B5EF4-FFF2-40B4-BE49-F238E27FC236}">
              <a16:creationId xmlns:a16="http://schemas.microsoft.com/office/drawing/2014/main" id="{5D7BD581-55DA-1780-0FB7-1900ACCF585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75" name="Text Box 437">
          <a:extLst>
            <a:ext uri="{FF2B5EF4-FFF2-40B4-BE49-F238E27FC236}">
              <a16:creationId xmlns:a16="http://schemas.microsoft.com/office/drawing/2014/main" id="{0466F6FF-A3F3-8E87-4CC8-F48833F30D4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76" name="Text Box 438">
          <a:extLst>
            <a:ext uri="{FF2B5EF4-FFF2-40B4-BE49-F238E27FC236}">
              <a16:creationId xmlns:a16="http://schemas.microsoft.com/office/drawing/2014/main" id="{D03A55A0-2993-D656-8DFB-6D39E74C67E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77" name="Text Box 439">
          <a:extLst>
            <a:ext uri="{FF2B5EF4-FFF2-40B4-BE49-F238E27FC236}">
              <a16:creationId xmlns:a16="http://schemas.microsoft.com/office/drawing/2014/main" id="{6B40D6CB-F1B9-A2F4-1842-68D822BD477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78" name="Text Box 440">
          <a:extLst>
            <a:ext uri="{FF2B5EF4-FFF2-40B4-BE49-F238E27FC236}">
              <a16:creationId xmlns:a16="http://schemas.microsoft.com/office/drawing/2014/main" id="{3E67E30E-746C-850F-C73A-FAB7EBAD3B6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79" name="Text Box 441">
          <a:extLst>
            <a:ext uri="{FF2B5EF4-FFF2-40B4-BE49-F238E27FC236}">
              <a16:creationId xmlns:a16="http://schemas.microsoft.com/office/drawing/2014/main" id="{C6BC0519-E161-5762-F66A-8D7D0A65124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80" name="Text Box 442">
          <a:extLst>
            <a:ext uri="{FF2B5EF4-FFF2-40B4-BE49-F238E27FC236}">
              <a16:creationId xmlns:a16="http://schemas.microsoft.com/office/drawing/2014/main" id="{921ADDB8-6F91-7C68-AC63-0FB797B99E6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81" name="Text Box 443">
          <a:extLst>
            <a:ext uri="{FF2B5EF4-FFF2-40B4-BE49-F238E27FC236}">
              <a16:creationId xmlns:a16="http://schemas.microsoft.com/office/drawing/2014/main" id="{E18BEB3A-32D8-3941-F3AF-7BCBE61CE15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82" name="Text Box 444">
          <a:extLst>
            <a:ext uri="{FF2B5EF4-FFF2-40B4-BE49-F238E27FC236}">
              <a16:creationId xmlns:a16="http://schemas.microsoft.com/office/drawing/2014/main" id="{6536FEDF-D676-9FAC-396B-D1D9CB8F014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83" name="Text Box 445">
          <a:extLst>
            <a:ext uri="{FF2B5EF4-FFF2-40B4-BE49-F238E27FC236}">
              <a16:creationId xmlns:a16="http://schemas.microsoft.com/office/drawing/2014/main" id="{512C69C8-9C9C-44B5-B015-6B4DE3E87AE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84" name="Text Box 446">
          <a:extLst>
            <a:ext uri="{FF2B5EF4-FFF2-40B4-BE49-F238E27FC236}">
              <a16:creationId xmlns:a16="http://schemas.microsoft.com/office/drawing/2014/main" id="{20D7E134-E579-3C45-5E3A-D17EA1C2057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85" name="Text Box 447">
          <a:extLst>
            <a:ext uri="{FF2B5EF4-FFF2-40B4-BE49-F238E27FC236}">
              <a16:creationId xmlns:a16="http://schemas.microsoft.com/office/drawing/2014/main" id="{0AB3A812-E884-C36B-9CF9-C0400B87AC5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86" name="Text Box 448">
          <a:extLst>
            <a:ext uri="{FF2B5EF4-FFF2-40B4-BE49-F238E27FC236}">
              <a16:creationId xmlns:a16="http://schemas.microsoft.com/office/drawing/2014/main" id="{C6206D3C-DCD3-39D1-0022-A7312B2E463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87" name="Text Box 449">
          <a:extLst>
            <a:ext uri="{FF2B5EF4-FFF2-40B4-BE49-F238E27FC236}">
              <a16:creationId xmlns:a16="http://schemas.microsoft.com/office/drawing/2014/main" id="{15A65CA3-6D05-2E0F-E9DB-B718758BE02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88" name="Text Box 450">
          <a:extLst>
            <a:ext uri="{FF2B5EF4-FFF2-40B4-BE49-F238E27FC236}">
              <a16:creationId xmlns:a16="http://schemas.microsoft.com/office/drawing/2014/main" id="{2DB659BD-A529-936F-2D4C-D76657FE7AD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89" name="Text Box 451">
          <a:extLst>
            <a:ext uri="{FF2B5EF4-FFF2-40B4-BE49-F238E27FC236}">
              <a16:creationId xmlns:a16="http://schemas.microsoft.com/office/drawing/2014/main" id="{FCDD210E-B815-3277-5978-6846871BC43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90" name="Text Box 452">
          <a:extLst>
            <a:ext uri="{FF2B5EF4-FFF2-40B4-BE49-F238E27FC236}">
              <a16:creationId xmlns:a16="http://schemas.microsoft.com/office/drawing/2014/main" id="{170D231C-40C7-F2A7-35D3-8A5BAD98150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91" name="Text Box 453">
          <a:extLst>
            <a:ext uri="{FF2B5EF4-FFF2-40B4-BE49-F238E27FC236}">
              <a16:creationId xmlns:a16="http://schemas.microsoft.com/office/drawing/2014/main" id="{F5092938-D157-0042-6ACA-6C183D38413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92" name="Text Box 454">
          <a:extLst>
            <a:ext uri="{FF2B5EF4-FFF2-40B4-BE49-F238E27FC236}">
              <a16:creationId xmlns:a16="http://schemas.microsoft.com/office/drawing/2014/main" id="{10B7C307-054C-5B78-16AD-EBD76EF7D67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93" name="Text Box 455">
          <a:extLst>
            <a:ext uri="{FF2B5EF4-FFF2-40B4-BE49-F238E27FC236}">
              <a16:creationId xmlns:a16="http://schemas.microsoft.com/office/drawing/2014/main" id="{EA472425-976B-EF9B-5AC4-12716225948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94" name="Text Box 456">
          <a:extLst>
            <a:ext uri="{FF2B5EF4-FFF2-40B4-BE49-F238E27FC236}">
              <a16:creationId xmlns:a16="http://schemas.microsoft.com/office/drawing/2014/main" id="{2AE082E2-48E4-7995-13EB-D75419A50E2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95" name="Text Box 457">
          <a:extLst>
            <a:ext uri="{FF2B5EF4-FFF2-40B4-BE49-F238E27FC236}">
              <a16:creationId xmlns:a16="http://schemas.microsoft.com/office/drawing/2014/main" id="{0575A4C8-9F26-98A1-FC75-5649FE77E64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96" name="Text Box 458">
          <a:extLst>
            <a:ext uri="{FF2B5EF4-FFF2-40B4-BE49-F238E27FC236}">
              <a16:creationId xmlns:a16="http://schemas.microsoft.com/office/drawing/2014/main" id="{6AB7EC64-DC14-E689-D03B-E3ECCB664F6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97" name="Text Box 459">
          <a:extLst>
            <a:ext uri="{FF2B5EF4-FFF2-40B4-BE49-F238E27FC236}">
              <a16:creationId xmlns:a16="http://schemas.microsoft.com/office/drawing/2014/main" id="{F62820F0-0849-9AB4-058A-EBCF4BF0CD4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98" name="Text Box 460">
          <a:extLst>
            <a:ext uri="{FF2B5EF4-FFF2-40B4-BE49-F238E27FC236}">
              <a16:creationId xmlns:a16="http://schemas.microsoft.com/office/drawing/2014/main" id="{06AF07BC-38BE-2431-640B-73B7367407B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799" name="Text Box 461">
          <a:extLst>
            <a:ext uri="{FF2B5EF4-FFF2-40B4-BE49-F238E27FC236}">
              <a16:creationId xmlns:a16="http://schemas.microsoft.com/office/drawing/2014/main" id="{34868375-DF73-2FCC-222E-147D5C25A42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00" name="Text Box 462">
          <a:extLst>
            <a:ext uri="{FF2B5EF4-FFF2-40B4-BE49-F238E27FC236}">
              <a16:creationId xmlns:a16="http://schemas.microsoft.com/office/drawing/2014/main" id="{870EC921-9CE8-9C89-2554-352F7153B89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01" name="Text Box 463">
          <a:extLst>
            <a:ext uri="{FF2B5EF4-FFF2-40B4-BE49-F238E27FC236}">
              <a16:creationId xmlns:a16="http://schemas.microsoft.com/office/drawing/2014/main" id="{D41008B7-AE78-CE91-4157-577969B3170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02" name="Text Box 464">
          <a:extLst>
            <a:ext uri="{FF2B5EF4-FFF2-40B4-BE49-F238E27FC236}">
              <a16:creationId xmlns:a16="http://schemas.microsoft.com/office/drawing/2014/main" id="{F3E7515B-967B-695F-C1AF-83B69A3CB14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03" name="Text Box 465">
          <a:extLst>
            <a:ext uri="{FF2B5EF4-FFF2-40B4-BE49-F238E27FC236}">
              <a16:creationId xmlns:a16="http://schemas.microsoft.com/office/drawing/2014/main" id="{1C7D9608-9749-535E-84E6-10CC9363E59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04" name="Text Box 466">
          <a:extLst>
            <a:ext uri="{FF2B5EF4-FFF2-40B4-BE49-F238E27FC236}">
              <a16:creationId xmlns:a16="http://schemas.microsoft.com/office/drawing/2014/main" id="{86AD9A1E-A709-E65F-7713-FD9FF24CF20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05" name="Text Box 467">
          <a:extLst>
            <a:ext uri="{FF2B5EF4-FFF2-40B4-BE49-F238E27FC236}">
              <a16:creationId xmlns:a16="http://schemas.microsoft.com/office/drawing/2014/main" id="{BFA5E942-4357-77BB-157F-B9EE6203932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06" name="Text Box 468">
          <a:extLst>
            <a:ext uri="{FF2B5EF4-FFF2-40B4-BE49-F238E27FC236}">
              <a16:creationId xmlns:a16="http://schemas.microsoft.com/office/drawing/2014/main" id="{FF390D4C-9A99-BA58-7A66-48774E7AAA8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07" name="Text Box 469">
          <a:extLst>
            <a:ext uri="{FF2B5EF4-FFF2-40B4-BE49-F238E27FC236}">
              <a16:creationId xmlns:a16="http://schemas.microsoft.com/office/drawing/2014/main" id="{369BC7E9-BCF0-400A-A33C-0BA26935AA9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08" name="Text Box 470">
          <a:extLst>
            <a:ext uri="{FF2B5EF4-FFF2-40B4-BE49-F238E27FC236}">
              <a16:creationId xmlns:a16="http://schemas.microsoft.com/office/drawing/2014/main" id="{1562E7D3-EEA8-CA57-2D45-F99DF236B74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09" name="Text Box 471">
          <a:extLst>
            <a:ext uri="{FF2B5EF4-FFF2-40B4-BE49-F238E27FC236}">
              <a16:creationId xmlns:a16="http://schemas.microsoft.com/office/drawing/2014/main" id="{6CE9512F-6216-90CC-5784-1343BBF02F9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10" name="Text Box 472">
          <a:extLst>
            <a:ext uri="{FF2B5EF4-FFF2-40B4-BE49-F238E27FC236}">
              <a16:creationId xmlns:a16="http://schemas.microsoft.com/office/drawing/2014/main" id="{337E7E4D-69FE-C853-1319-BD64D5B551D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11" name="Text Box 473">
          <a:extLst>
            <a:ext uri="{FF2B5EF4-FFF2-40B4-BE49-F238E27FC236}">
              <a16:creationId xmlns:a16="http://schemas.microsoft.com/office/drawing/2014/main" id="{0FFAB458-0A7C-1F2E-A0A7-8C5168D0C5C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12" name="Text Box 474">
          <a:extLst>
            <a:ext uri="{FF2B5EF4-FFF2-40B4-BE49-F238E27FC236}">
              <a16:creationId xmlns:a16="http://schemas.microsoft.com/office/drawing/2014/main" id="{8DDA5D9F-6F8D-D00C-08B0-84539A9DB76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13" name="Text Box 475">
          <a:extLst>
            <a:ext uri="{FF2B5EF4-FFF2-40B4-BE49-F238E27FC236}">
              <a16:creationId xmlns:a16="http://schemas.microsoft.com/office/drawing/2014/main" id="{BA4E5C56-590F-A4D0-601E-BF2AAFACD13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14" name="Text Box 476">
          <a:extLst>
            <a:ext uri="{FF2B5EF4-FFF2-40B4-BE49-F238E27FC236}">
              <a16:creationId xmlns:a16="http://schemas.microsoft.com/office/drawing/2014/main" id="{8131A3DF-4D9C-1724-87A8-BB596058307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15" name="Text Box 477">
          <a:extLst>
            <a:ext uri="{FF2B5EF4-FFF2-40B4-BE49-F238E27FC236}">
              <a16:creationId xmlns:a16="http://schemas.microsoft.com/office/drawing/2014/main" id="{DCF5EF77-5864-3965-9FD6-AC03252FF5C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16" name="Text Box 478">
          <a:extLst>
            <a:ext uri="{FF2B5EF4-FFF2-40B4-BE49-F238E27FC236}">
              <a16:creationId xmlns:a16="http://schemas.microsoft.com/office/drawing/2014/main" id="{FBB2F863-4815-A204-FD32-723E8CDCEB2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17" name="Text Box 479">
          <a:extLst>
            <a:ext uri="{FF2B5EF4-FFF2-40B4-BE49-F238E27FC236}">
              <a16:creationId xmlns:a16="http://schemas.microsoft.com/office/drawing/2014/main" id="{39E564DB-4E1A-9226-67D3-4BEEAE99948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18" name="Text Box 480">
          <a:extLst>
            <a:ext uri="{FF2B5EF4-FFF2-40B4-BE49-F238E27FC236}">
              <a16:creationId xmlns:a16="http://schemas.microsoft.com/office/drawing/2014/main" id="{A4567807-9163-3A7B-169A-99494F8950E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19" name="Text Box 481">
          <a:extLst>
            <a:ext uri="{FF2B5EF4-FFF2-40B4-BE49-F238E27FC236}">
              <a16:creationId xmlns:a16="http://schemas.microsoft.com/office/drawing/2014/main" id="{15DD6962-D03F-0133-7241-0502066790D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20" name="Text Box 482">
          <a:extLst>
            <a:ext uri="{FF2B5EF4-FFF2-40B4-BE49-F238E27FC236}">
              <a16:creationId xmlns:a16="http://schemas.microsoft.com/office/drawing/2014/main" id="{79ECA515-88DD-1098-5E88-D981210303C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21" name="Text Box 483">
          <a:extLst>
            <a:ext uri="{FF2B5EF4-FFF2-40B4-BE49-F238E27FC236}">
              <a16:creationId xmlns:a16="http://schemas.microsoft.com/office/drawing/2014/main" id="{C3E8BE35-B10E-577B-813B-9CD319889B1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22" name="Text Box 484">
          <a:extLst>
            <a:ext uri="{FF2B5EF4-FFF2-40B4-BE49-F238E27FC236}">
              <a16:creationId xmlns:a16="http://schemas.microsoft.com/office/drawing/2014/main" id="{D45E2C08-3DB1-4E27-DFD8-163C759AC10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23" name="Text Box 485">
          <a:extLst>
            <a:ext uri="{FF2B5EF4-FFF2-40B4-BE49-F238E27FC236}">
              <a16:creationId xmlns:a16="http://schemas.microsoft.com/office/drawing/2014/main" id="{42AF8CC4-0D6F-62DE-D199-4BBFFAB54C8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24" name="Text Box 486">
          <a:extLst>
            <a:ext uri="{FF2B5EF4-FFF2-40B4-BE49-F238E27FC236}">
              <a16:creationId xmlns:a16="http://schemas.microsoft.com/office/drawing/2014/main" id="{70A5BAAF-384F-7D96-A43F-EF3C9482D39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25" name="Text Box 487">
          <a:extLst>
            <a:ext uri="{FF2B5EF4-FFF2-40B4-BE49-F238E27FC236}">
              <a16:creationId xmlns:a16="http://schemas.microsoft.com/office/drawing/2014/main" id="{E169F8FF-6B0D-A813-4501-55176DF2F3E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26" name="Text Box 488">
          <a:extLst>
            <a:ext uri="{FF2B5EF4-FFF2-40B4-BE49-F238E27FC236}">
              <a16:creationId xmlns:a16="http://schemas.microsoft.com/office/drawing/2014/main" id="{F83944CF-FC8A-F6D3-353B-E7E4D5FE4CE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27" name="Text Box 489">
          <a:extLst>
            <a:ext uri="{FF2B5EF4-FFF2-40B4-BE49-F238E27FC236}">
              <a16:creationId xmlns:a16="http://schemas.microsoft.com/office/drawing/2014/main" id="{6178E7FA-9F67-3CE8-82E2-183E55EFEDD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28" name="Text Box 490">
          <a:extLst>
            <a:ext uri="{FF2B5EF4-FFF2-40B4-BE49-F238E27FC236}">
              <a16:creationId xmlns:a16="http://schemas.microsoft.com/office/drawing/2014/main" id="{25AC3A61-5A37-D989-1625-E1B933447C9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29" name="Text Box 491">
          <a:extLst>
            <a:ext uri="{FF2B5EF4-FFF2-40B4-BE49-F238E27FC236}">
              <a16:creationId xmlns:a16="http://schemas.microsoft.com/office/drawing/2014/main" id="{A5649675-D0C7-7AFA-9EFB-567B130DE60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30" name="Text Box 492">
          <a:extLst>
            <a:ext uri="{FF2B5EF4-FFF2-40B4-BE49-F238E27FC236}">
              <a16:creationId xmlns:a16="http://schemas.microsoft.com/office/drawing/2014/main" id="{EB27539B-9E18-9F47-90D1-A7F80E91237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31" name="Text Box 493">
          <a:extLst>
            <a:ext uri="{FF2B5EF4-FFF2-40B4-BE49-F238E27FC236}">
              <a16:creationId xmlns:a16="http://schemas.microsoft.com/office/drawing/2014/main" id="{22FF3D6D-831F-35B9-5DDB-1AD468350F4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32" name="Text Box 494">
          <a:extLst>
            <a:ext uri="{FF2B5EF4-FFF2-40B4-BE49-F238E27FC236}">
              <a16:creationId xmlns:a16="http://schemas.microsoft.com/office/drawing/2014/main" id="{DFDC5641-8D3A-3B2D-D447-E34A73BCB22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33" name="Text Box 495">
          <a:extLst>
            <a:ext uri="{FF2B5EF4-FFF2-40B4-BE49-F238E27FC236}">
              <a16:creationId xmlns:a16="http://schemas.microsoft.com/office/drawing/2014/main" id="{8E88BE2A-5A69-6617-70E0-56C935DB9EF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34" name="Text Box 496">
          <a:extLst>
            <a:ext uri="{FF2B5EF4-FFF2-40B4-BE49-F238E27FC236}">
              <a16:creationId xmlns:a16="http://schemas.microsoft.com/office/drawing/2014/main" id="{52C71721-136A-31C7-5ABD-14BB4CF42E5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35" name="Text Box 497">
          <a:extLst>
            <a:ext uri="{FF2B5EF4-FFF2-40B4-BE49-F238E27FC236}">
              <a16:creationId xmlns:a16="http://schemas.microsoft.com/office/drawing/2014/main" id="{6A1E788C-1C76-92DB-2635-E900CB6F9B0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36" name="Text Box 498">
          <a:extLst>
            <a:ext uri="{FF2B5EF4-FFF2-40B4-BE49-F238E27FC236}">
              <a16:creationId xmlns:a16="http://schemas.microsoft.com/office/drawing/2014/main" id="{BFFECE0E-ABC3-8D31-1137-8441E003B03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37" name="Text Box 499">
          <a:extLst>
            <a:ext uri="{FF2B5EF4-FFF2-40B4-BE49-F238E27FC236}">
              <a16:creationId xmlns:a16="http://schemas.microsoft.com/office/drawing/2014/main" id="{33A6E396-83C2-D829-2A63-305C3C98FE5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38" name="Text Box 500">
          <a:extLst>
            <a:ext uri="{FF2B5EF4-FFF2-40B4-BE49-F238E27FC236}">
              <a16:creationId xmlns:a16="http://schemas.microsoft.com/office/drawing/2014/main" id="{01FF6C38-210C-E10F-22BF-DD0E728C1A1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39" name="Text Box 501">
          <a:extLst>
            <a:ext uri="{FF2B5EF4-FFF2-40B4-BE49-F238E27FC236}">
              <a16:creationId xmlns:a16="http://schemas.microsoft.com/office/drawing/2014/main" id="{DC05DEC3-580F-2CF3-1D9F-8F366E63105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40" name="Text Box 502">
          <a:extLst>
            <a:ext uri="{FF2B5EF4-FFF2-40B4-BE49-F238E27FC236}">
              <a16:creationId xmlns:a16="http://schemas.microsoft.com/office/drawing/2014/main" id="{4F005A17-56FF-F2F4-EDBE-2A84601FFCB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41" name="Text Box 503">
          <a:extLst>
            <a:ext uri="{FF2B5EF4-FFF2-40B4-BE49-F238E27FC236}">
              <a16:creationId xmlns:a16="http://schemas.microsoft.com/office/drawing/2014/main" id="{AD74D17D-A1A0-629B-80C9-A51AE9895C0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42" name="Text Box 504">
          <a:extLst>
            <a:ext uri="{FF2B5EF4-FFF2-40B4-BE49-F238E27FC236}">
              <a16:creationId xmlns:a16="http://schemas.microsoft.com/office/drawing/2014/main" id="{CCE33644-15AD-101C-FBDD-FCD73D413D8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43" name="Text Box 505">
          <a:extLst>
            <a:ext uri="{FF2B5EF4-FFF2-40B4-BE49-F238E27FC236}">
              <a16:creationId xmlns:a16="http://schemas.microsoft.com/office/drawing/2014/main" id="{AA5436E6-0049-896D-B582-97AA6D9B8C1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44" name="Text Box 506">
          <a:extLst>
            <a:ext uri="{FF2B5EF4-FFF2-40B4-BE49-F238E27FC236}">
              <a16:creationId xmlns:a16="http://schemas.microsoft.com/office/drawing/2014/main" id="{EF203419-B00D-959E-F8AE-5112B1860EE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45" name="Text Box 507">
          <a:extLst>
            <a:ext uri="{FF2B5EF4-FFF2-40B4-BE49-F238E27FC236}">
              <a16:creationId xmlns:a16="http://schemas.microsoft.com/office/drawing/2014/main" id="{841FC5BE-EBE3-EDA3-24A2-082BFF0CF19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46" name="Text Box 508">
          <a:extLst>
            <a:ext uri="{FF2B5EF4-FFF2-40B4-BE49-F238E27FC236}">
              <a16:creationId xmlns:a16="http://schemas.microsoft.com/office/drawing/2014/main" id="{E0BB4BB4-686D-7488-2D34-D38A66782D0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47" name="Text Box 509">
          <a:extLst>
            <a:ext uri="{FF2B5EF4-FFF2-40B4-BE49-F238E27FC236}">
              <a16:creationId xmlns:a16="http://schemas.microsoft.com/office/drawing/2014/main" id="{D68FF564-F823-4CB9-E31B-BB5AE9B9BB0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48" name="Text Box 510">
          <a:extLst>
            <a:ext uri="{FF2B5EF4-FFF2-40B4-BE49-F238E27FC236}">
              <a16:creationId xmlns:a16="http://schemas.microsoft.com/office/drawing/2014/main" id="{98BF63CD-3552-B622-851B-E9CA39FBD29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49" name="Text Box 511">
          <a:extLst>
            <a:ext uri="{FF2B5EF4-FFF2-40B4-BE49-F238E27FC236}">
              <a16:creationId xmlns:a16="http://schemas.microsoft.com/office/drawing/2014/main" id="{C9255CA1-68BF-58A9-2AEF-016269236C0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50" name="Text Box 512">
          <a:extLst>
            <a:ext uri="{FF2B5EF4-FFF2-40B4-BE49-F238E27FC236}">
              <a16:creationId xmlns:a16="http://schemas.microsoft.com/office/drawing/2014/main" id="{DA1E5310-2A81-8D59-641F-404171CD9FD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51" name="Text Box 513">
          <a:extLst>
            <a:ext uri="{FF2B5EF4-FFF2-40B4-BE49-F238E27FC236}">
              <a16:creationId xmlns:a16="http://schemas.microsoft.com/office/drawing/2014/main" id="{E8595FF7-92BC-85E4-1924-FDD5F3F44AB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52" name="Text Box 514">
          <a:extLst>
            <a:ext uri="{FF2B5EF4-FFF2-40B4-BE49-F238E27FC236}">
              <a16:creationId xmlns:a16="http://schemas.microsoft.com/office/drawing/2014/main" id="{54AFFC57-A79D-7090-A534-24DB9A4F1D0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53" name="Text Box 515">
          <a:extLst>
            <a:ext uri="{FF2B5EF4-FFF2-40B4-BE49-F238E27FC236}">
              <a16:creationId xmlns:a16="http://schemas.microsoft.com/office/drawing/2014/main" id="{984FDC42-E546-9FC4-19FC-31E1A7991C7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54" name="Text Box 516">
          <a:extLst>
            <a:ext uri="{FF2B5EF4-FFF2-40B4-BE49-F238E27FC236}">
              <a16:creationId xmlns:a16="http://schemas.microsoft.com/office/drawing/2014/main" id="{0B7A17A9-CB86-D4FE-0BFA-AE59B4F7622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55" name="Text Box 517">
          <a:extLst>
            <a:ext uri="{FF2B5EF4-FFF2-40B4-BE49-F238E27FC236}">
              <a16:creationId xmlns:a16="http://schemas.microsoft.com/office/drawing/2014/main" id="{9E0C9113-4F2E-ED1B-4689-C943D64F633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56" name="Text Box 518">
          <a:extLst>
            <a:ext uri="{FF2B5EF4-FFF2-40B4-BE49-F238E27FC236}">
              <a16:creationId xmlns:a16="http://schemas.microsoft.com/office/drawing/2014/main" id="{47EE5C0A-6882-C499-7A7B-263C61C340C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57" name="Text Box 519">
          <a:extLst>
            <a:ext uri="{FF2B5EF4-FFF2-40B4-BE49-F238E27FC236}">
              <a16:creationId xmlns:a16="http://schemas.microsoft.com/office/drawing/2014/main" id="{722D2BDB-FEB6-B46A-DE35-8A9852AF0F7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58" name="Text Box 520">
          <a:extLst>
            <a:ext uri="{FF2B5EF4-FFF2-40B4-BE49-F238E27FC236}">
              <a16:creationId xmlns:a16="http://schemas.microsoft.com/office/drawing/2014/main" id="{AC823FA7-CBBA-5E21-ED41-AF30857D7DD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59" name="Text Box 521">
          <a:extLst>
            <a:ext uri="{FF2B5EF4-FFF2-40B4-BE49-F238E27FC236}">
              <a16:creationId xmlns:a16="http://schemas.microsoft.com/office/drawing/2014/main" id="{8687583C-DAC1-AB1C-8A2E-64F78EE2F2B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60" name="Text Box 522">
          <a:extLst>
            <a:ext uri="{FF2B5EF4-FFF2-40B4-BE49-F238E27FC236}">
              <a16:creationId xmlns:a16="http://schemas.microsoft.com/office/drawing/2014/main" id="{D0247982-0C10-A1A6-F885-266E89D27D0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61" name="Text Box 523">
          <a:extLst>
            <a:ext uri="{FF2B5EF4-FFF2-40B4-BE49-F238E27FC236}">
              <a16:creationId xmlns:a16="http://schemas.microsoft.com/office/drawing/2014/main" id="{4E5E9D11-AA50-C2FD-4F67-2F65557396A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62" name="Text Box 524">
          <a:extLst>
            <a:ext uri="{FF2B5EF4-FFF2-40B4-BE49-F238E27FC236}">
              <a16:creationId xmlns:a16="http://schemas.microsoft.com/office/drawing/2014/main" id="{3C535D79-DFC1-27B4-5EA2-BA2795A31BB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63" name="Text Box 525">
          <a:extLst>
            <a:ext uri="{FF2B5EF4-FFF2-40B4-BE49-F238E27FC236}">
              <a16:creationId xmlns:a16="http://schemas.microsoft.com/office/drawing/2014/main" id="{1C423CB1-F7C1-6480-0684-1CDFADC2B42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64" name="Text Box 526">
          <a:extLst>
            <a:ext uri="{FF2B5EF4-FFF2-40B4-BE49-F238E27FC236}">
              <a16:creationId xmlns:a16="http://schemas.microsoft.com/office/drawing/2014/main" id="{6076C2A1-85FB-47A5-D830-AA40D6DA206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65" name="Text Box 527">
          <a:extLst>
            <a:ext uri="{FF2B5EF4-FFF2-40B4-BE49-F238E27FC236}">
              <a16:creationId xmlns:a16="http://schemas.microsoft.com/office/drawing/2014/main" id="{FF3683F5-D28B-8BB5-8681-F921EE3BD33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66" name="Text Box 528">
          <a:extLst>
            <a:ext uri="{FF2B5EF4-FFF2-40B4-BE49-F238E27FC236}">
              <a16:creationId xmlns:a16="http://schemas.microsoft.com/office/drawing/2014/main" id="{409AC4F6-02D2-DA81-75DE-7125CFD5841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67" name="Text Box 529">
          <a:extLst>
            <a:ext uri="{FF2B5EF4-FFF2-40B4-BE49-F238E27FC236}">
              <a16:creationId xmlns:a16="http://schemas.microsoft.com/office/drawing/2014/main" id="{739D36BE-DD98-DCA7-0753-F8566FA043C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68" name="Text Box 530">
          <a:extLst>
            <a:ext uri="{FF2B5EF4-FFF2-40B4-BE49-F238E27FC236}">
              <a16:creationId xmlns:a16="http://schemas.microsoft.com/office/drawing/2014/main" id="{61ED20D2-902E-03AE-0BCA-C995D4D0B8A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69" name="Text Box 531">
          <a:extLst>
            <a:ext uri="{FF2B5EF4-FFF2-40B4-BE49-F238E27FC236}">
              <a16:creationId xmlns:a16="http://schemas.microsoft.com/office/drawing/2014/main" id="{094E3B3A-8FCF-976A-F71B-CC6ABA3D852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70" name="Text Box 532">
          <a:extLst>
            <a:ext uri="{FF2B5EF4-FFF2-40B4-BE49-F238E27FC236}">
              <a16:creationId xmlns:a16="http://schemas.microsoft.com/office/drawing/2014/main" id="{C2910CAF-FDE5-DE61-AE91-4DC89CCBB19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71" name="Text Box 533">
          <a:extLst>
            <a:ext uri="{FF2B5EF4-FFF2-40B4-BE49-F238E27FC236}">
              <a16:creationId xmlns:a16="http://schemas.microsoft.com/office/drawing/2014/main" id="{6737447E-BA41-3209-23B0-3A0B972CF17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72" name="Text Box 534">
          <a:extLst>
            <a:ext uri="{FF2B5EF4-FFF2-40B4-BE49-F238E27FC236}">
              <a16:creationId xmlns:a16="http://schemas.microsoft.com/office/drawing/2014/main" id="{9480E39D-6DC5-0293-9B9B-1FB38AB9D33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73" name="Text Box 535">
          <a:extLst>
            <a:ext uri="{FF2B5EF4-FFF2-40B4-BE49-F238E27FC236}">
              <a16:creationId xmlns:a16="http://schemas.microsoft.com/office/drawing/2014/main" id="{C67B40F9-A611-AF47-12CD-1FAD3DCA4D5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74" name="Text Box 536">
          <a:extLst>
            <a:ext uri="{FF2B5EF4-FFF2-40B4-BE49-F238E27FC236}">
              <a16:creationId xmlns:a16="http://schemas.microsoft.com/office/drawing/2014/main" id="{1545D775-12E0-D803-AE62-19762253E33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75" name="Text Box 537">
          <a:extLst>
            <a:ext uri="{FF2B5EF4-FFF2-40B4-BE49-F238E27FC236}">
              <a16:creationId xmlns:a16="http://schemas.microsoft.com/office/drawing/2014/main" id="{29E087DE-E98C-3EDD-603F-02BD9991123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76" name="Text Box 538">
          <a:extLst>
            <a:ext uri="{FF2B5EF4-FFF2-40B4-BE49-F238E27FC236}">
              <a16:creationId xmlns:a16="http://schemas.microsoft.com/office/drawing/2014/main" id="{43D9D0E8-7CAA-5C21-7969-8C8EF827926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77" name="Text Box 539">
          <a:extLst>
            <a:ext uri="{FF2B5EF4-FFF2-40B4-BE49-F238E27FC236}">
              <a16:creationId xmlns:a16="http://schemas.microsoft.com/office/drawing/2014/main" id="{C8C66389-0657-EACE-0B39-80EF7437136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78" name="Text Box 540">
          <a:extLst>
            <a:ext uri="{FF2B5EF4-FFF2-40B4-BE49-F238E27FC236}">
              <a16:creationId xmlns:a16="http://schemas.microsoft.com/office/drawing/2014/main" id="{6CA16E1E-EE06-B2FB-F31A-F867823C2D4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79" name="Text Box 541">
          <a:extLst>
            <a:ext uri="{FF2B5EF4-FFF2-40B4-BE49-F238E27FC236}">
              <a16:creationId xmlns:a16="http://schemas.microsoft.com/office/drawing/2014/main" id="{DD3EE234-DCB4-3960-93E3-41C31FFA4D6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80" name="Text Box 542">
          <a:extLst>
            <a:ext uri="{FF2B5EF4-FFF2-40B4-BE49-F238E27FC236}">
              <a16:creationId xmlns:a16="http://schemas.microsoft.com/office/drawing/2014/main" id="{E6454F32-593B-EB3F-32E0-0DB12F5C9EF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81" name="Text Box 543">
          <a:extLst>
            <a:ext uri="{FF2B5EF4-FFF2-40B4-BE49-F238E27FC236}">
              <a16:creationId xmlns:a16="http://schemas.microsoft.com/office/drawing/2014/main" id="{2AFC1774-EF96-AFDC-79D6-E8F2B9D07F4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82" name="Text Box 544">
          <a:extLst>
            <a:ext uri="{FF2B5EF4-FFF2-40B4-BE49-F238E27FC236}">
              <a16:creationId xmlns:a16="http://schemas.microsoft.com/office/drawing/2014/main" id="{14863C23-D98E-68F4-1361-EE43F4A31B4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83" name="Text Box 545">
          <a:extLst>
            <a:ext uri="{FF2B5EF4-FFF2-40B4-BE49-F238E27FC236}">
              <a16:creationId xmlns:a16="http://schemas.microsoft.com/office/drawing/2014/main" id="{7611183F-01C6-4B58-626E-626828987BC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84" name="Text Box 546">
          <a:extLst>
            <a:ext uri="{FF2B5EF4-FFF2-40B4-BE49-F238E27FC236}">
              <a16:creationId xmlns:a16="http://schemas.microsoft.com/office/drawing/2014/main" id="{D84B551B-CF89-C194-DAF5-692DDB9EF22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85" name="Text Box 547">
          <a:extLst>
            <a:ext uri="{FF2B5EF4-FFF2-40B4-BE49-F238E27FC236}">
              <a16:creationId xmlns:a16="http://schemas.microsoft.com/office/drawing/2014/main" id="{2A6FCDDE-F3C3-E25C-19F1-6E268A4FB58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86" name="Text Box 548">
          <a:extLst>
            <a:ext uri="{FF2B5EF4-FFF2-40B4-BE49-F238E27FC236}">
              <a16:creationId xmlns:a16="http://schemas.microsoft.com/office/drawing/2014/main" id="{8E067B1B-77DD-4381-806A-10CF9366B9B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87" name="Text Box 549">
          <a:extLst>
            <a:ext uri="{FF2B5EF4-FFF2-40B4-BE49-F238E27FC236}">
              <a16:creationId xmlns:a16="http://schemas.microsoft.com/office/drawing/2014/main" id="{DB795FA0-330C-6D52-5BC3-CC7919541E2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88" name="Text Box 550">
          <a:extLst>
            <a:ext uri="{FF2B5EF4-FFF2-40B4-BE49-F238E27FC236}">
              <a16:creationId xmlns:a16="http://schemas.microsoft.com/office/drawing/2014/main" id="{2B110CCD-8C40-E25E-B258-A45DA156986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89" name="Text Box 551">
          <a:extLst>
            <a:ext uri="{FF2B5EF4-FFF2-40B4-BE49-F238E27FC236}">
              <a16:creationId xmlns:a16="http://schemas.microsoft.com/office/drawing/2014/main" id="{6BB87783-81AB-6F6A-2561-FE44B324483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90" name="Text Box 552">
          <a:extLst>
            <a:ext uri="{FF2B5EF4-FFF2-40B4-BE49-F238E27FC236}">
              <a16:creationId xmlns:a16="http://schemas.microsoft.com/office/drawing/2014/main" id="{17507438-F164-B761-8593-74867A2FE53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91" name="Text Box 553">
          <a:extLst>
            <a:ext uri="{FF2B5EF4-FFF2-40B4-BE49-F238E27FC236}">
              <a16:creationId xmlns:a16="http://schemas.microsoft.com/office/drawing/2014/main" id="{3662C9A9-5011-A619-5BB6-1B4947978CA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92" name="Text Box 554">
          <a:extLst>
            <a:ext uri="{FF2B5EF4-FFF2-40B4-BE49-F238E27FC236}">
              <a16:creationId xmlns:a16="http://schemas.microsoft.com/office/drawing/2014/main" id="{032903A3-99AD-347B-E65C-0ACD4B63735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93" name="Text Box 555">
          <a:extLst>
            <a:ext uri="{FF2B5EF4-FFF2-40B4-BE49-F238E27FC236}">
              <a16:creationId xmlns:a16="http://schemas.microsoft.com/office/drawing/2014/main" id="{63A614B6-6CB6-76DE-70B0-BA160456680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94" name="Text Box 556">
          <a:extLst>
            <a:ext uri="{FF2B5EF4-FFF2-40B4-BE49-F238E27FC236}">
              <a16:creationId xmlns:a16="http://schemas.microsoft.com/office/drawing/2014/main" id="{D362DF2C-2EB5-B64D-9792-47487891070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95" name="Text Box 557">
          <a:extLst>
            <a:ext uri="{FF2B5EF4-FFF2-40B4-BE49-F238E27FC236}">
              <a16:creationId xmlns:a16="http://schemas.microsoft.com/office/drawing/2014/main" id="{76B5B4E6-30B4-92B0-C3DF-137F1329B7D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96" name="Text Box 558">
          <a:extLst>
            <a:ext uri="{FF2B5EF4-FFF2-40B4-BE49-F238E27FC236}">
              <a16:creationId xmlns:a16="http://schemas.microsoft.com/office/drawing/2014/main" id="{589124D1-96E3-EE28-53EA-2E472179FAE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97" name="Text Box 559">
          <a:extLst>
            <a:ext uri="{FF2B5EF4-FFF2-40B4-BE49-F238E27FC236}">
              <a16:creationId xmlns:a16="http://schemas.microsoft.com/office/drawing/2014/main" id="{A6A2A46C-80C8-1AE4-AD25-5866044A6CC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98" name="Text Box 560">
          <a:extLst>
            <a:ext uri="{FF2B5EF4-FFF2-40B4-BE49-F238E27FC236}">
              <a16:creationId xmlns:a16="http://schemas.microsoft.com/office/drawing/2014/main" id="{D63EECDC-4272-56E4-A00F-DF0607EB036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899" name="Text Box 561">
          <a:extLst>
            <a:ext uri="{FF2B5EF4-FFF2-40B4-BE49-F238E27FC236}">
              <a16:creationId xmlns:a16="http://schemas.microsoft.com/office/drawing/2014/main" id="{51C243A6-E5B2-46C0-ACF9-CB44C9CCEEA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00" name="Text Box 562">
          <a:extLst>
            <a:ext uri="{FF2B5EF4-FFF2-40B4-BE49-F238E27FC236}">
              <a16:creationId xmlns:a16="http://schemas.microsoft.com/office/drawing/2014/main" id="{B6B2AEF0-0407-F0F0-E2D5-11976078620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01" name="Text Box 563">
          <a:extLst>
            <a:ext uri="{FF2B5EF4-FFF2-40B4-BE49-F238E27FC236}">
              <a16:creationId xmlns:a16="http://schemas.microsoft.com/office/drawing/2014/main" id="{54EF51B1-1911-2ED5-90A6-3EA559B537A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02" name="Text Box 564">
          <a:extLst>
            <a:ext uri="{FF2B5EF4-FFF2-40B4-BE49-F238E27FC236}">
              <a16:creationId xmlns:a16="http://schemas.microsoft.com/office/drawing/2014/main" id="{8F4DCA7A-1587-1A6D-B544-7EAD85C0751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03" name="Text Box 565">
          <a:extLst>
            <a:ext uri="{FF2B5EF4-FFF2-40B4-BE49-F238E27FC236}">
              <a16:creationId xmlns:a16="http://schemas.microsoft.com/office/drawing/2014/main" id="{537DFD7D-7C82-33FA-846F-3CA1BCFF6CA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04" name="Text Box 566">
          <a:extLst>
            <a:ext uri="{FF2B5EF4-FFF2-40B4-BE49-F238E27FC236}">
              <a16:creationId xmlns:a16="http://schemas.microsoft.com/office/drawing/2014/main" id="{835829C7-8CA3-8A3B-3A9C-64EB0F171CD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05" name="Text Box 567">
          <a:extLst>
            <a:ext uri="{FF2B5EF4-FFF2-40B4-BE49-F238E27FC236}">
              <a16:creationId xmlns:a16="http://schemas.microsoft.com/office/drawing/2014/main" id="{4B4BC8BE-5A71-4A7F-B8D2-2BCC6501107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06" name="Text Box 568">
          <a:extLst>
            <a:ext uri="{FF2B5EF4-FFF2-40B4-BE49-F238E27FC236}">
              <a16:creationId xmlns:a16="http://schemas.microsoft.com/office/drawing/2014/main" id="{F1FDEC76-66BB-E83F-5AC2-2EC7BC67352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07" name="Text Box 569">
          <a:extLst>
            <a:ext uri="{FF2B5EF4-FFF2-40B4-BE49-F238E27FC236}">
              <a16:creationId xmlns:a16="http://schemas.microsoft.com/office/drawing/2014/main" id="{C04CCB5B-EC6F-C8C6-33DE-F0B845F7323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08" name="Text Box 570">
          <a:extLst>
            <a:ext uri="{FF2B5EF4-FFF2-40B4-BE49-F238E27FC236}">
              <a16:creationId xmlns:a16="http://schemas.microsoft.com/office/drawing/2014/main" id="{CC98CBCA-C245-B3A3-4D88-5C94C16CAAB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09" name="Text Box 571">
          <a:extLst>
            <a:ext uri="{FF2B5EF4-FFF2-40B4-BE49-F238E27FC236}">
              <a16:creationId xmlns:a16="http://schemas.microsoft.com/office/drawing/2014/main" id="{ACF56F51-1E53-A646-E5A9-B7025BF65B2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10" name="Text Box 572">
          <a:extLst>
            <a:ext uri="{FF2B5EF4-FFF2-40B4-BE49-F238E27FC236}">
              <a16:creationId xmlns:a16="http://schemas.microsoft.com/office/drawing/2014/main" id="{AFFC5232-6285-D00F-2C21-51AA4CE445E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11" name="Text Box 573">
          <a:extLst>
            <a:ext uri="{FF2B5EF4-FFF2-40B4-BE49-F238E27FC236}">
              <a16:creationId xmlns:a16="http://schemas.microsoft.com/office/drawing/2014/main" id="{5ED45F56-F755-4530-0D29-722C3399111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12" name="Text Box 574">
          <a:extLst>
            <a:ext uri="{FF2B5EF4-FFF2-40B4-BE49-F238E27FC236}">
              <a16:creationId xmlns:a16="http://schemas.microsoft.com/office/drawing/2014/main" id="{89AEB6AF-A786-29BC-CF5A-94065F71D67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13" name="Text Box 575">
          <a:extLst>
            <a:ext uri="{FF2B5EF4-FFF2-40B4-BE49-F238E27FC236}">
              <a16:creationId xmlns:a16="http://schemas.microsoft.com/office/drawing/2014/main" id="{2AFAF82B-11D0-F2FD-C200-DB518A185B6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14" name="Text Box 576">
          <a:extLst>
            <a:ext uri="{FF2B5EF4-FFF2-40B4-BE49-F238E27FC236}">
              <a16:creationId xmlns:a16="http://schemas.microsoft.com/office/drawing/2014/main" id="{FD519D82-3F0B-5E63-064E-748229F0A18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15" name="Text Box 577">
          <a:extLst>
            <a:ext uri="{FF2B5EF4-FFF2-40B4-BE49-F238E27FC236}">
              <a16:creationId xmlns:a16="http://schemas.microsoft.com/office/drawing/2014/main" id="{5FA7EBD0-2EF6-BE7D-3B3B-3C4B0589C49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16" name="Text Box 578">
          <a:extLst>
            <a:ext uri="{FF2B5EF4-FFF2-40B4-BE49-F238E27FC236}">
              <a16:creationId xmlns:a16="http://schemas.microsoft.com/office/drawing/2014/main" id="{17929481-C11E-FE8D-25D6-325DFC56A60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17" name="Text Box 579">
          <a:extLst>
            <a:ext uri="{FF2B5EF4-FFF2-40B4-BE49-F238E27FC236}">
              <a16:creationId xmlns:a16="http://schemas.microsoft.com/office/drawing/2014/main" id="{F6D756F2-0B5A-3AB9-B032-7BAAFB8BC0F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18" name="Text Box 580">
          <a:extLst>
            <a:ext uri="{FF2B5EF4-FFF2-40B4-BE49-F238E27FC236}">
              <a16:creationId xmlns:a16="http://schemas.microsoft.com/office/drawing/2014/main" id="{F8014174-B7F9-7EE1-26B4-1CB6D9B02F2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19" name="Text Box 581">
          <a:extLst>
            <a:ext uri="{FF2B5EF4-FFF2-40B4-BE49-F238E27FC236}">
              <a16:creationId xmlns:a16="http://schemas.microsoft.com/office/drawing/2014/main" id="{AA19F5B4-A321-0CA5-68A7-3F7330BAB02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20" name="Text Box 582">
          <a:extLst>
            <a:ext uri="{FF2B5EF4-FFF2-40B4-BE49-F238E27FC236}">
              <a16:creationId xmlns:a16="http://schemas.microsoft.com/office/drawing/2014/main" id="{7A586034-E2B4-DFF0-5818-8E566D67B82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21" name="Text Box 583">
          <a:extLst>
            <a:ext uri="{FF2B5EF4-FFF2-40B4-BE49-F238E27FC236}">
              <a16:creationId xmlns:a16="http://schemas.microsoft.com/office/drawing/2014/main" id="{1D47BD23-77D7-0C72-E8CD-5D35D12CBDF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22" name="Text Box 584">
          <a:extLst>
            <a:ext uri="{FF2B5EF4-FFF2-40B4-BE49-F238E27FC236}">
              <a16:creationId xmlns:a16="http://schemas.microsoft.com/office/drawing/2014/main" id="{307D4D71-9950-002E-C30B-45A0BF53D4C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23" name="Text Box 585">
          <a:extLst>
            <a:ext uri="{FF2B5EF4-FFF2-40B4-BE49-F238E27FC236}">
              <a16:creationId xmlns:a16="http://schemas.microsoft.com/office/drawing/2014/main" id="{579F0FF9-B64B-CF39-0427-E730433C3A8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24" name="Text Box 586">
          <a:extLst>
            <a:ext uri="{FF2B5EF4-FFF2-40B4-BE49-F238E27FC236}">
              <a16:creationId xmlns:a16="http://schemas.microsoft.com/office/drawing/2014/main" id="{9EBC697C-174F-50FE-BA61-DFA2829330A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25" name="Text Box 587">
          <a:extLst>
            <a:ext uri="{FF2B5EF4-FFF2-40B4-BE49-F238E27FC236}">
              <a16:creationId xmlns:a16="http://schemas.microsoft.com/office/drawing/2014/main" id="{E9058920-AB09-2B04-6017-C578A31B3ED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26" name="Text Box 588">
          <a:extLst>
            <a:ext uri="{FF2B5EF4-FFF2-40B4-BE49-F238E27FC236}">
              <a16:creationId xmlns:a16="http://schemas.microsoft.com/office/drawing/2014/main" id="{5DF45012-F396-12DF-C5DD-F6F9F12BC13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27" name="Text Box 589">
          <a:extLst>
            <a:ext uri="{FF2B5EF4-FFF2-40B4-BE49-F238E27FC236}">
              <a16:creationId xmlns:a16="http://schemas.microsoft.com/office/drawing/2014/main" id="{3F263546-B730-6072-BE31-AF1933ADF80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28" name="Text Box 590">
          <a:extLst>
            <a:ext uri="{FF2B5EF4-FFF2-40B4-BE49-F238E27FC236}">
              <a16:creationId xmlns:a16="http://schemas.microsoft.com/office/drawing/2014/main" id="{D7A86348-C432-E089-6925-7BF485645D2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29" name="Text Box 591">
          <a:extLst>
            <a:ext uri="{FF2B5EF4-FFF2-40B4-BE49-F238E27FC236}">
              <a16:creationId xmlns:a16="http://schemas.microsoft.com/office/drawing/2014/main" id="{1A1CCEA3-0142-1E59-6751-9A13DB30F91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30" name="Text Box 592">
          <a:extLst>
            <a:ext uri="{FF2B5EF4-FFF2-40B4-BE49-F238E27FC236}">
              <a16:creationId xmlns:a16="http://schemas.microsoft.com/office/drawing/2014/main" id="{02E96A48-3E84-6AE3-5EAA-3109C604D1E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31" name="Text Box 593">
          <a:extLst>
            <a:ext uri="{FF2B5EF4-FFF2-40B4-BE49-F238E27FC236}">
              <a16:creationId xmlns:a16="http://schemas.microsoft.com/office/drawing/2014/main" id="{9D0FB4DE-4FF7-6F97-7A58-506F5CB7782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32" name="Text Box 594">
          <a:extLst>
            <a:ext uri="{FF2B5EF4-FFF2-40B4-BE49-F238E27FC236}">
              <a16:creationId xmlns:a16="http://schemas.microsoft.com/office/drawing/2014/main" id="{A1DBA7BA-4AB6-F37E-5B5C-3A07D32A83E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33" name="Text Box 595">
          <a:extLst>
            <a:ext uri="{FF2B5EF4-FFF2-40B4-BE49-F238E27FC236}">
              <a16:creationId xmlns:a16="http://schemas.microsoft.com/office/drawing/2014/main" id="{06AA829E-0CC5-21CE-1FDB-8C89CF87506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34" name="Text Box 596">
          <a:extLst>
            <a:ext uri="{FF2B5EF4-FFF2-40B4-BE49-F238E27FC236}">
              <a16:creationId xmlns:a16="http://schemas.microsoft.com/office/drawing/2014/main" id="{B0045C32-DEA0-7C68-4447-BBC6E57E0AD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35" name="Text Box 597">
          <a:extLst>
            <a:ext uri="{FF2B5EF4-FFF2-40B4-BE49-F238E27FC236}">
              <a16:creationId xmlns:a16="http://schemas.microsoft.com/office/drawing/2014/main" id="{8CDFEC08-F0B6-8868-9034-35B33875467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36" name="Text Box 598">
          <a:extLst>
            <a:ext uri="{FF2B5EF4-FFF2-40B4-BE49-F238E27FC236}">
              <a16:creationId xmlns:a16="http://schemas.microsoft.com/office/drawing/2014/main" id="{DA3D59CA-B86C-017C-F61E-DD4E705105F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37" name="Text Box 599">
          <a:extLst>
            <a:ext uri="{FF2B5EF4-FFF2-40B4-BE49-F238E27FC236}">
              <a16:creationId xmlns:a16="http://schemas.microsoft.com/office/drawing/2014/main" id="{BF01FC3E-FCAD-837B-AE3C-4F6E1B8E4BD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38" name="Text Box 600">
          <a:extLst>
            <a:ext uri="{FF2B5EF4-FFF2-40B4-BE49-F238E27FC236}">
              <a16:creationId xmlns:a16="http://schemas.microsoft.com/office/drawing/2014/main" id="{2B3167D2-A1F1-E351-68B0-69442CB2B7B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39" name="Text Box 601">
          <a:extLst>
            <a:ext uri="{FF2B5EF4-FFF2-40B4-BE49-F238E27FC236}">
              <a16:creationId xmlns:a16="http://schemas.microsoft.com/office/drawing/2014/main" id="{7DEA8038-6F81-F0DE-2945-787DF164DC8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40" name="Text Box 602">
          <a:extLst>
            <a:ext uri="{FF2B5EF4-FFF2-40B4-BE49-F238E27FC236}">
              <a16:creationId xmlns:a16="http://schemas.microsoft.com/office/drawing/2014/main" id="{D3265081-434F-2655-FB3B-512C16F79FF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41" name="Text Box 603">
          <a:extLst>
            <a:ext uri="{FF2B5EF4-FFF2-40B4-BE49-F238E27FC236}">
              <a16:creationId xmlns:a16="http://schemas.microsoft.com/office/drawing/2014/main" id="{D8502869-AB24-ED4F-11BC-AA9FAF4ECD6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42" name="Text Box 604">
          <a:extLst>
            <a:ext uri="{FF2B5EF4-FFF2-40B4-BE49-F238E27FC236}">
              <a16:creationId xmlns:a16="http://schemas.microsoft.com/office/drawing/2014/main" id="{34374FA8-36D0-2657-20E0-B0A79DAA647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43" name="Text Box 605">
          <a:extLst>
            <a:ext uri="{FF2B5EF4-FFF2-40B4-BE49-F238E27FC236}">
              <a16:creationId xmlns:a16="http://schemas.microsoft.com/office/drawing/2014/main" id="{DB8C5194-B7E5-B4D3-02DE-E6993E75755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44" name="Text Box 606">
          <a:extLst>
            <a:ext uri="{FF2B5EF4-FFF2-40B4-BE49-F238E27FC236}">
              <a16:creationId xmlns:a16="http://schemas.microsoft.com/office/drawing/2014/main" id="{C9C46CDB-BEBB-3826-49CA-199F8FDF22B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45" name="Text Box 607">
          <a:extLst>
            <a:ext uri="{FF2B5EF4-FFF2-40B4-BE49-F238E27FC236}">
              <a16:creationId xmlns:a16="http://schemas.microsoft.com/office/drawing/2014/main" id="{B6ED9D11-0B9D-6C85-B552-CABA3110E09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46" name="Text Box 608">
          <a:extLst>
            <a:ext uri="{FF2B5EF4-FFF2-40B4-BE49-F238E27FC236}">
              <a16:creationId xmlns:a16="http://schemas.microsoft.com/office/drawing/2014/main" id="{6B945F2A-4E44-D8C1-6D25-442805730FB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47" name="Text Box 609">
          <a:extLst>
            <a:ext uri="{FF2B5EF4-FFF2-40B4-BE49-F238E27FC236}">
              <a16:creationId xmlns:a16="http://schemas.microsoft.com/office/drawing/2014/main" id="{7DC78213-D520-5938-730A-02D4BF0D7F6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48" name="Text Box 610">
          <a:extLst>
            <a:ext uri="{FF2B5EF4-FFF2-40B4-BE49-F238E27FC236}">
              <a16:creationId xmlns:a16="http://schemas.microsoft.com/office/drawing/2014/main" id="{7785C1D5-AFD9-FE89-7DC9-3ACCDE4EF83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49" name="Text Box 611">
          <a:extLst>
            <a:ext uri="{FF2B5EF4-FFF2-40B4-BE49-F238E27FC236}">
              <a16:creationId xmlns:a16="http://schemas.microsoft.com/office/drawing/2014/main" id="{7C1C4320-A47B-FBD4-2BCB-03AA3354188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50" name="Text Box 612">
          <a:extLst>
            <a:ext uri="{FF2B5EF4-FFF2-40B4-BE49-F238E27FC236}">
              <a16:creationId xmlns:a16="http://schemas.microsoft.com/office/drawing/2014/main" id="{7D5C7DB9-E21D-D975-AFF2-F4AE9F252EE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51" name="Text Box 613">
          <a:extLst>
            <a:ext uri="{FF2B5EF4-FFF2-40B4-BE49-F238E27FC236}">
              <a16:creationId xmlns:a16="http://schemas.microsoft.com/office/drawing/2014/main" id="{95A432D8-7295-1F3C-7C90-38234E84DD0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52" name="Text Box 614">
          <a:extLst>
            <a:ext uri="{FF2B5EF4-FFF2-40B4-BE49-F238E27FC236}">
              <a16:creationId xmlns:a16="http://schemas.microsoft.com/office/drawing/2014/main" id="{46A2DE23-2462-64B0-6AE5-144FD5B0A4B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53" name="Text Box 615">
          <a:extLst>
            <a:ext uri="{FF2B5EF4-FFF2-40B4-BE49-F238E27FC236}">
              <a16:creationId xmlns:a16="http://schemas.microsoft.com/office/drawing/2014/main" id="{7CCBABB6-DE35-5C4B-E2EC-09BE0CDAC1C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54" name="Text Box 616">
          <a:extLst>
            <a:ext uri="{FF2B5EF4-FFF2-40B4-BE49-F238E27FC236}">
              <a16:creationId xmlns:a16="http://schemas.microsoft.com/office/drawing/2014/main" id="{6250CBEE-78CD-D339-8C77-324BA59576E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55" name="Text Box 617">
          <a:extLst>
            <a:ext uri="{FF2B5EF4-FFF2-40B4-BE49-F238E27FC236}">
              <a16:creationId xmlns:a16="http://schemas.microsoft.com/office/drawing/2014/main" id="{C5D93454-D875-C8B6-1F08-37AAA9052A4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56" name="Text Box 618">
          <a:extLst>
            <a:ext uri="{FF2B5EF4-FFF2-40B4-BE49-F238E27FC236}">
              <a16:creationId xmlns:a16="http://schemas.microsoft.com/office/drawing/2014/main" id="{66475C8C-3CED-52EC-7AEE-7140FF4D6B3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57" name="Text Box 619">
          <a:extLst>
            <a:ext uri="{FF2B5EF4-FFF2-40B4-BE49-F238E27FC236}">
              <a16:creationId xmlns:a16="http://schemas.microsoft.com/office/drawing/2014/main" id="{5322309C-CAC6-F839-560E-6F97FF3F6B1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58" name="Text Box 620">
          <a:extLst>
            <a:ext uri="{FF2B5EF4-FFF2-40B4-BE49-F238E27FC236}">
              <a16:creationId xmlns:a16="http://schemas.microsoft.com/office/drawing/2014/main" id="{9FA30C94-8BE4-10FE-13E4-91D3140EE07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59" name="Text Box 621">
          <a:extLst>
            <a:ext uri="{FF2B5EF4-FFF2-40B4-BE49-F238E27FC236}">
              <a16:creationId xmlns:a16="http://schemas.microsoft.com/office/drawing/2014/main" id="{49AD84C3-CE8A-06C7-0E2B-9E4013903E9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60" name="Text Box 622">
          <a:extLst>
            <a:ext uri="{FF2B5EF4-FFF2-40B4-BE49-F238E27FC236}">
              <a16:creationId xmlns:a16="http://schemas.microsoft.com/office/drawing/2014/main" id="{E4201CDB-1349-06C3-87F2-E5773929DCC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61" name="Text Box 623">
          <a:extLst>
            <a:ext uri="{FF2B5EF4-FFF2-40B4-BE49-F238E27FC236}">
              <a16:creationId xmlns:a16="http://schemas.microsoft.com/office/drawing/2014/main" id="{96CF8233-4C86-CBC6-74C6-BFE07F97A3A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62" name="Text Box 624">
          <a:extLst>
            <a:ext uri="{FF2B5EF4-FFF2-40B4-BE49-F238E27FC236}">
              <a16:creationId xmlns:a16="http://schemas.microsoft.com/office/drawing/2014/main" id="{C73BB103-9764-5D4B-D67D-70BAE28A047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63" name="Text Box 625">
          <a:extLst>
            <a:ext uri="{FF2B5EF4-FFF2-40B4-BE49-F238E27FC236}">
              <a16:creationId xmlns:a16="http://schemas.microsoft.com/office/drawing/2014/main" id="{43CB5262-8E79-B606-03C4-7FE778FEAC2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64" name="Text Box 626">
          <a:extLst>
            <a:ext uri="{FF2B5EF4-FFF2-40B4-BE49-F238E27FC236}">
              <a16:creationId xmlns:a16="http://schemas.microsoft.com/office/drawing/2014/main" id="{D11DCF13-007D-E899-4E7C-DDF56C52436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65" name="Text Box 627">
          <a:extLst>
            <a:ext uri="{FF2B5EF4-FFF2-40B4-BE49-F238E27FC236}">
              <a16:creationId xmlns:a16="http://schemas.microsoft.com/office/drawing/2014/main" id="{D4C8F2AF-D530-47AB-4255-5FCB284DAF1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66" name="Text Box 628">
          <a:extLst>
            <a:ext uri="{FF2B5EF4-FFF2-40B4-BE49-F238E27FC236}">
              <a16:creationId xmlns:a16="http://schemas.microsoft.com/office/drawing/2014/main" id="{F62B7A3B-B005-EDF1-5AC4-13B1C1EBE19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67" name="Text Box 629">
          <a:extLst>
            <a:ext uri="{FF2B5EF4-FFF2-40B4-BE49-F238E27FC236}">
              <a16:creationId xmlns:a16="http://schemas.microsoft.com/office/drawing/2014/main" id="{A1CE80A9-8197-BBCC-F2E8-7985B5D1F05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68" name="Text Box 630">
          <a:extLst>
            <a:ext uri="{FF2B5EF4-FFF2-40B4-BE49-F238E27FC236}">
              <a16:creationId xmlns:a16="http://schemas.microsoft.com/office/drawing/2014/main" id="{A3A9C352-3240-204C-5F98-B955E0DBF11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69" name="Text Box 631">
          <a:extLst>
            <a:ext uri="{FF2B5EF4-FFF2-40B4-BE49-F238E27FC236}">
              <a16:creationId xmlns:a16="http://schemas.microsoft.com/office/drawing/2014/main" id="{05C4A64F-8F19-74CE-4669-1BEB3AA978A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70" name="Text Box 632">
          <a:extLst>
            <a:ext uri="{FF2B5EF4-FFF2-40B4-BE49-F238E27FC236}">
              <a16:creationId xmlns:a16="http://schemas.microsoft.com/office/drawing/2014/main" id="{CD85E2A8-0CCC-3C76-DC03-A69A8FFEB12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71" name="Text Box 633">
          <a:extLst>
            <a:ext uri="{FF2B5EF4-FFF2-40B4-BE49-F238E27FC236}">
              <a16:creationId xmlns:a16="http://schemas.microsoft.com/office/drawing/2014/main" id="{C0D6FCD9-8D5A-8ACF-A497-94E2F47FEDF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72" name="Text Box 634">
          <a:extLst>
            <a:ext uri="{FF2B5EF4-FFF2-40B4-BE49-F238E27FC236}">
              <a16:creationId xmlns:a16="http://schemas.microsoft.com/office/drawing/2014/main" id="{F8FA61C9-6BB9-46FD-52F8-EFF602BB171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73" name="Text Box 635">
          <a:extLst>
            <a:ext uri="{FF2B5EF4-FFF2-40B4-BE49-F238E27FC236}">
              <a16:creationId xmlns:a16="http://schemas.microsoft.com/office/drawing/2014/main" id="{3A71D7C2-A172-55A4-DC02-0C085F5246D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74" name="Text Box 636">
          <a:extLst>
            <a:ext uri="{FF2B5EF4-FFF2-40B4-BE49-F238E27FC236}">
              <a16:creationId xmlns:a16="http://schemas.microsoft.com/office/drawing/2014/main" id="{99897120-6C08-EF31-865A-B7193930BCB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75" name="Text Box 637">
          <a:extLst>
            <a:ext uri="{FF2B5EF4-FFF2-40B4-BE49-F238E27FC236}">
              <a16:creationId xmlns:a16="http://schemas.microsoft.com/office/drawing/2014/main" id="{03EBF5D2-CBE2-191F-2F29-D1A1F4B9DE6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76" name="Text Box 638">
          <a:extLst>
            <a:ext uri="{FF2B5EF4-FFF2-40B4-BE49-F238E27FC236}">
              <a16:creationId xmlns:a16="http://schemas.microsoft.com/office/drawing/2014/main" id="{A1878569-B039-C545-D7AD-3ADE4748508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77" name="Text Box 639">
          <a:extLst>
            <a:ext uri="{FF2B5EF4-FFF2-40B4-BE49-F238E27FC236}">
              <a16:creationId xmlns:a16="http://schemas.microsoft.com/office/drawing/2014/main" id="{76701750-DA77-2E03-7387-0F039A931E1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78" name="Text Box 640">
          <a:extLst>
            <a:ext uri="{FF2B5EF4-FFF2-40B4-BE49-F238E27FC236}">
              <a16:creationId xmlns:a16="http://schemas.microsoft.com/office/drawing/2014/main" id="{FB942A5F-3DAC-F70D-A165-3E66DC514C8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79" name="Text Box 641">
          <a:extLst>
            <a:ext uri="{FF2B5EF4-FFF2-40B4-BE49-F238E27FC236}">
              <a16:creationId xmlns:a16="http://schemas.microsoft.com/office/drawing/2014/main" id="{D884321F-F3F6-AB06-9C1B-457482336D6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80" name="Text Box 642">
          <a:extLst>
            <a:ext uri="{FF2B5EF4-FFF2-40B4-BE49-F238E27FC236}">
              <a16:creationId xmlns:a16="http://schemas.microsoft.com/office/drawing/2014/main" id="{4937E9D1-1029-4735-575C-BD907C41368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81" name="Text Box 643">
          <a:extLst>
            <a:ext uri="{FF2B5EF4-FFF2-40B4-BE49-F238E27FC236}">
              <a16:creationId xmlns:a16="http://schemas.microsoft.com/office/drawing/2014/main" id="{7D0BAFEB-3069-1FCC-6E97-325C097F00A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82" name="Text Box 644">
          <a:extLst>
            <a:ext uri="{FF2B5EF4-FFF2-40B4-BE49-F238E27FC236}">
              <a16:creationId xmlns:a16="http://schemas.microsoft.com/office/drawing/2014/main" id="{4E3DA739-AEA6-010C-E098-E6828E9D441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83" name="Text Box 645">
          <a:extLst>
            <a:ext uri="{FF2B5EF4-FFF2-40B4-BE49-F238E27FC236}">
              <a16:creationId xmlns:a16="http://schemas.microsoft.com/office/drawing/2014/main" id="{7C1F9E59-43F0-AE2F-8EB3-ECCD5EC7571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84" name="Text Box 646">
          <a:extLst>
            <a:ext uri="{FF2B5EF4-FFF2-40B4-BE49-F238E27FC236}">
              <a16:creationId xmlns:a16="http://schemas.microsoft.com/office/drawing/2014/main" id="{466C45D1-4119-3832-4275-8D266EB624E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85" name="Text Box 647">
          <a:extLst>
            <a:ext uri="{FF2B5EF4-FFF2-40B4-BE49-F238E27FC236}">
              <a16:creationId xmlns:a16="http://schemas.microsoft.com/office/drawing/2014/main" id="{F943AC39-5398-4EAF-F002-13718E116B6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86" name="Text Box 648">
          <a:extLst>
            <a:ext uri="{FF2B5EF4-FFF2-40B4-BE49-F238E27FC236}">
              <a16:creationId xmlns:a16="http://schemas.microsoft.com/office/drawing/2014/main" id="{5C75AB97-1830-2D82-76B7-C84DC3726A9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87" name="Text Box 649">
          <a:extLst>
            <a:ext uri="{FF2B5EF4-FFF2-40B4-BE49-F238E27FC236}">
              <a16:creationId xmlns:a16="http://schemas.microsoft.com/office/drawing/2014/main" id="{37B1430E-8FE8-E22B-0B1A-52C71425820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88" name="Text Box 650">
          <a:extLst>
            <a:ext uri="{FF2B5EF4-FFF2-40B4-BE49-F238E27FC236}">
              <a16:creationId xmlns:a16="http://schemas.microsoft.com/office/drawing/2014/main" id="{A9C8E789-E986-1A9B-9FBF-22C91F9975C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89" name="Text Box 651">
          <a:extLst>
            <a:ext uri="{FF2B5EF4-FFF2-40B4-BE49-F238E27FC236}">
              <a16:creationId xmlns:a16="http://schemas.microsoft.com/office/drawing/2014/main" id="{7A520CA5-67A0-143B-0CDE-9394FF1D348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90" name="Text Box 652">
          <a:extLst>
            <a:ext uri="{FF2B5EF4-FFF2-40B4-BE49-F238E27FC236}">
              <a16:creationId xmlns:a16="http://schemas.microsoft.com/office/drawing/2014/main" id="{9ABA108A-30DC-FDED-81D5-DF6E573A830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91" name="Text Box 653">
          <a:extLst>
            <a:ext uri="{FF2B5EF4-FFF2-40B4-BE49-F238E27FC236}">
              <a16:creationId xmlns:a16="http://schemas.microsoft.com/office/drawing/2014/main" id="{CAD4D68A-A07E-01F6-4472-6FE0DDD21A7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92" name="Text Box 654">
          <a:extLst>
            <a:ext uri="{FF2B5EF4-FFF2-40B4-BE49-F238E27FC236}">
              <a16:creationId xmlns:a16="http://schemas.microsoft.com/office/drawing/2014/main" id="{01972908-4861-5364-CAE5-C2EBA3B7EEE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93" name="Text Box 655">
          <a:extLst>
            <a:ext uri="{FF2B5EF4-FFF2-40B4-BE49-F238E27FC236}">
              <a16:creationId xmlns:a16="http://schemas.microsoft.com/office/drawing/2014/main" id="{3E197EAD-46AD-ADF7-FAC4-5CBFF5F46EB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94" name="Text Box 656">
          <a:extLst>
            <a:ext uri="{FF2B5EF4-FFF2-40B4-BE49-F238E27FC236}">
              <a16:creationId xmlns:a16="http://schemas.microsoft.com/office/drawing/2014/main" id="{B3F7EA90-CCC2-527A-17D3-F7858D73B93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95" name="Text Box 657">
          <a:extLst>
            <a:ext uri="{FF2B5EF4-FFF2-40B4-BE49-F238E27FC236}">
              <a16:creationId xmlns:a16="http://schemas.microsoft.com/office/drawing/2014/main" id="{29F40FB6-58B3-F66B-C04E-F42F828376E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96" name="Text Box 658">
          <a:extLst>
            <a:ext uri="{FF2B5EF4-FFF2-40B4-BE49-F238E27FC236}">
              <a16:creationId xmlns:a16="http://schemas.microsoft.com/office/drawing/2014/main" id="{DA63616A-EA43-C64D-B905-AC24108F858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97" name="Text Box 659">
          <a:extLst>
            <a:ext uri="{FF2B5EF4-FFF2-40B4-BE49-F238E27FC236}">
              <a16:creationId xmlns:a16="http://schemas.microsoft.com/office/drawing/2014/main" id="{E7B34EC0-EB9B-B796-EAD6-0FA63629DF6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98" name="Text Box 660">
          <a:extLst>
            <a:ext uri="{FF2B5EF4-FFF2-40B4-BE49-F238E27FC236}">
              <a16:creationId xmlns:a16="http://schemas.microsoft.com/office/drawing/2014/main" id="{1566D316-9C6D-FD1D-4454-A6921F52C7A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1999" name="Text Box 661">
          <a:extLst>
            <a:ext uri="{FF2B5EF4-FFF2-40B4-BE49-F238E27FC236}">
              <a16:creationId xmlns:a16="http://schemas.microsoft.com/office/drawing/2014/main" id="{47AD8673-A330-7E27-438D-7A5F8B36CFA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00" name="Text Box 662">
          <a:extLst>
            <a:ext uri="{FF2B5EF4-FFF2-40B4-BE49-F238E27FC236}">
              <a16:creationId xmlns:a16="http://schemas.microsoft.com/office/drawing/2014/main" id="{00B9279E-FCB2-9F07-7D83-9FAE9418EE0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01" name="Text Box 663">
          <a:extLst>
            <a:ext uri="{FF2B5EF4-FFF2-40B4-BE49-F238E27FC236}">
              <a16:creationId xmlns:a16="http://schemas.microsoft.com/office/drawing/2014/main" id="{A5696D92-DEB6-9DC4-59AE-756C8DBCFBB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02" name="Text Box 664">
          <a:extLst>
            <a:ext uri="{FF2B5EF4-FFF2-40B4-BE49-F238E27FC236}">
              <a16:creationId xmlns:a16="http://schemas.microsoft.com/office/drawing/2014/main" id="{87444E62-2806-CF7D-512E-9FA4DAAED34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03" name="Text Box 665">
          <a:extLst>
            <a:ext uri="{FF2B5EF4-FFF2-40B4-BE49-F238E27FC236}">
              <a16:creationId xmlns:a16="http://schemas.microsoft.com/office/drawing/2014/main" id="{00C9A463-245C-28EE-41E8-B8ADB8C6998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04" name="Text Box 666">
          <a:extLst>
            <a:ext uri="{FF2B5EF4-FFF2-40B4-BE49-F238E27FC236}">
              <a16:creationId xmlns:a16="http://schemas.microsoft.com/office/drawing/2014/main" id="{06315A7A-E2FE-1092-7FB7-253BA3D127E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05" name="Text Box 667">
          <a:extLst>
            <a:ext uri="{FF2B5EF4-FFF2-40B4-BE49-F238E27FC236}">
              <a16:creationId xmlns:a16="http://schemas.microsoft.com/office/drawing/2014/main" id="{908F1257-7AA4-EFF1-B93D-BBAA28D5AEC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06" name="Text Box 668">
          <a:extLst>
            <a:ext uri="{FF2B5EF4-FFF2-40B4-BE49-F238E27FC236}">
              <a16:creationId xmlns:a16="http://schemas.microsoft.com/office/drawing/2014/main" id="{9B52F05A-AAEA-43EC-D8E2-2B301760C69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07" name="Text Box 669">
          <a:extLst>
            <a:ext uri="{FF2B5EF4-FFF2-40B4-BE49-F238E27FC236}">
              <a16:creationId xmlns:a16="http://schemas.microsoft.com/office/drawing/2014/main" id="{6E94CCE5-F9AE-5AB2-86D6-2422AC7DD3E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08" name="Text Box 670">
          <a:extLst>
            <a:ext uri="{FF2B5EF4-FFF2-40B4-BE49-F238E27FC236}">
              <a16:creationId xmlns:a16="http://schemas.microsoft.com/office/drawing/2014/main" id="{F80D0B67-EFAB-8762-EFB5-D1718027CD2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09" name="Text Box 671">
          <a:extLst>
            <a:ext uri="{FF2B5EF4-FFF2-40B4-BE49-F238E27FC236}">
              <a16:creationId xmlns:a16="http://schemas.microsoft.com/office/drawing/2014/main" id="{F4A78218-1E4F-E3AE-E91B-ADFAC814D10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10" name="Text Box 672">
          <a:extLst>
            <a:ext uri="{FF2B5EF4-FFF2-40B4-BE49-F238E27FC236}">
              <a16:creationId xmlns:a16="http://schemas.microsoft.com/office/drawing/2014/main" id="{1D613A9A-E75B-4460-84D9-CE98BB54184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11" name="Text Box 673">
          <a:extLst>
            <a:ext uri="{FF2B5EF4-FFF2-40B4-BE49-F238E27FC236}">
              <a16:creationId xmlns:a16="http://schemas.microsoft.com/office/drawing/2014/main" id="{F65F5D18-4430-A19A-F3BC-74CC5F061F7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12" name="Text Box 674">
          <a:extLst>
            <a:ext uri="{FF2B5EF4-FFF2-40B4-BE49-F238E27FC236}">
              <a16:creationId xmlns:a16="http://schemas.microsoft.com/office/drawing/2014/main" id="{8FE3449A-2D0B-F452-1746-6B95A5994C9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13" name="Text Box 675">
          <a:extLst>
            <a:ext uri="{FF2B5EF4-FFF2-40B4-BE49-F238E27FC236}">
              <a16:creationId xmlns:a16="http://schemas.microsoft.com/office/drawing/2014/main" id="{535DE5AD-B7CE-95E9-BF2F-E9F639ABD9A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14" name="Text Box 676">
          <a:extLst>
            <a:ext uri="{FF2B5EF4-FFF2-40B4-BE49-F238E27FC236}">
              <a16:creationId xmlns:a16="http://schemas.microsoft.com/office/drawing/2014/main" id="{B7C7CF6C-6F73-1D6C-615C-DBE8EB546A1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15" name="Text Box 677">
          <a:extLst>
            <a:ext uri="{FF2B5EF4-FFF2-40B4-BE49-F238E27FC236}">
              <a16:creationId xmlns:a16="http://schemas.microsoft.com/office/drawing/2014/main" id="{66B03742-805F-C582-1FA1-72BF71E69BA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16" name="Text Box 678">
          <a:extLst>
            <a:ext uri="{FF2B5EF4-FFF2-40B4-BE49-F238E27FC236}">
              <a16:creationId xmlns:a16="http://schemas.microsoft.com/office/drawing/2014/main" id="{6A257A9E-4AC6-0578-001A-4D0117262E6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17" name="Text Box 679">
          <a:extLst>
            <a:ext uri="{FF2B5EF4-FFF2-40B4-BE49-F238E27FC236}">
              <a16:creationId xmlns:a16="http://schemas.microsoft.com/office/drawing/2014/main" id="{7D476B8C-A188-1E44-8817-E3B4EB5C2D8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18" name="Text Box 680">
          <a:extLst>
            <a:ext uri="{FF2B5EF4-FFF2-40B4-BE49-F238E27FC236}">
              <a16:creationId xmlns:a16="http://schemas.microsoft.com/office/drawing/2014/main" id="{F0573B94-2FBB-8FF7-97CD-90192B35A91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19" name="Text Box 681">
          <a:extLst>
            <a:ext uri="{FF2B5EF4-FFF2-40B4-BE49-F238E27FC236}">
              <a16:creationId xmlns:a16="http://schemas.microsoft.com/office/drawing/2014/main" id="{4E847D87-5B33-60A1-0D60-C1889C2FFF8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20" name="Text Box 682">
          <a:extLst>
            <a:ext uri="{FF2B5EF4-FFF2-40B4-BE49-F238E27FC236}">
              <a16:creationId xmlns:a16="http://schemas.microsoft.com/office/drawing/2014/main" id="{04010C0F-6DC5-64D1-B02B-4BD392AF735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21" name="Text Box 683">
          <a:extLst>
            <a:ext uri="{FF2B5EF4-FFF2-40B4-BE49-F238E27FC236}">
              <a16:creationId xmlns:a16="http://schemas.microsoft.com/office/drawing/2014/main" id="{805D9921-030F-B950-3262-8DB0ECA5A5D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22" name="Text Box 684">
          <a:extLst>
            <a:ext uri="{FF2B5EF4-FFF2-40B4-BE49-F238E27FC236}">
              <a16:creationId xmlns:a16="http://schemas.microsoft.com/office/drawing/2014/main" id="{FEA9919C-D60D-B912-034C-6EDDD8498DF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23" name="Text Box 685">
          <a:extLst>
            <a:ext uri="{FF2B5EF4-FFF2-40B4-BE49-F238E27FC236}">
              <a16:creationId xmlns:a16="http://schemas.microsoft.com/office/drawing/2014/main" id="{61762EFC-3E6A-15A3-77C0-08520634E56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24" name="Text Box 686">
          <a:extLst>
            <a:ext uri="{FF2B5EF4-FFF2-40B4-BE49-F238E27FC236}">
              <a16:creationId xmlns:a16="http://schemas.microsoft.com/office/drawing/2014/main" id="{BDF705A1-E221-FD91-9C4F-3091A84460E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25" name="Text Box 687">
          <a:extLst>
            <a:ext uri="{FF2B5EF4-FFF2-40B4-BE49-F238E27FC236}">
              <a16:creationId xmlns:a16="http://schemas.microsoft.com/office/drawing/2014/main" id="{3E55F398-3A30-0C9C-77CA-277DA149A26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26" name="Text Box 688">
          <a:extLst>
            <a:ext uri="{FF2B5EF4-FFF2-40B4-BE49-F238E27FC236}">
              <a16:creationId xmlns:a16="http://schemas.microsoft.com/office/drawing/2014/main" id="{AB3E89B3-16C0-5069-A7E2-D7FF616CB57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27" name="Text Box 689">
          <a:extLst>
            <a:ext uri="{FF2B5EF4-FFF2-40B4-BE49-F238E27FC236}">
              <a16:creationId xmlns:a16="http://schemas.microsoft.com/office/drawing/2014/main" id="{691A174C-63C8-DEAC-A0D9-29F2DB69604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28" name="Text Box 690">
          <a:extLst>
            <a:ext uri="{FF2B5EF4-FFF2-40B4-BE49-F238E27FC236}">
              <a16:creationId xmlns:a16="http://schemas.microsoft.com/office/drawing/2014/main" id="{80509E30-ABDC-0BEB-A825-164A6DA9D36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29" name="Text Box 691">
          <a:extLst>
            <a:ext uri="{FF2B5EF4-FFF2-40B4-BE49-F238E27FC236}">
              <a16:creationId xmlns:a16="http://schemas.microsoft.com/office/drawing/2014/main" id="{FC2C6FF8-3FE0-AF4E-7DDD-A7D083FE541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30" name="Text Box 692">
          <a:extLst>
            <a:ext uri="{FF2B5EF4-FFF2-40B4-BE49-F238E27FC236}">
              <a16:creationId xmlns:a16="http://schemas.microsoft.com/office/drawing/2014/main" id="{AAF306BC-D500-580A-732B-9E909DC8B1E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31" name="Text Box 693">
          <a:extLst>
            <a:ext uri="{FF2B5EF4-FFF2-40B4-BE49-F238E27FC236}">
              <a16:creationId xmlns:a16="http://schemas.microsoft.com/office/drawing/2014/main" id="{B1CFED2D-ECC5-1ED2-7621-134FDBB2C69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32" name="Text Box 694">
          <a:extLst>
            <a:ext uri="{FF2B5EF4-FFF2-40B4-BE49-F238E27FC236}">
              <a16:creationId xmlns:a16="http://schemas.microsoft.com/office/drawing/2014/main" id="{6841288C-8B97-0844-0B5B-62F87DE4F47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33" name="Text Box 695">
          <a:extLst>
            <a:ext uri="{FF2B5EF4-FFF2-40B4-BE49-F238E27FC236}">
              <a16:creationId xmlns:a16="http://schemas.microsoft.com/office/drawing/2014/main" id="{B15EE4D9-7A85-62E7-E9C6-7560793FA72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34" name="Text Box 696">
          <a:extLst>
            <a:ext uri="{FF2B5EF4-FFF2-40B4-BE49-F238E27FC236}">
              <a16:creationId xmlns:a16="http://schemas.microsoft.com/office/drawing/2014/main" id="{6265FB42-E6F9-177C-362C-7997B200112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35" name="Text Box 697">
          <a:extLst>
            <a:ext uri="{FF2B5EF4-FFF2-40B4-BE49-F238E27FC236}">
              <a16:creationId xmlns:a16="http://schemas.microsoft.com/office/drawing/2014/main" id="{0D0243D9-7849-249B-1044-EFE10578CDE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36" name="Text Box 698">
          <a:extLst>
            <a:ext uri="{FF2B5EF4-FFF2-40B4-BE49-F238E27FC236}">
              <a16:creationId xmlns:a16="http://schemas.microsoft.com/office/drawing/2014/main" id="{54EF2CB8-C422-D270-4D82-CAE05E000A0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37" name="Text Box 699">
          <a:extLst>
            <a:ext uri="{FF2B5EF4-FFF2-40B4-BE49-F238E27FC236}">
              <a16:creationId xmlns:a16="http://schemas.microsoft.com/office/drawing/2014/main" id="{0DCCBD2D-38B2-C4B1-634B-F21A72A4019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38" name="Text Box 700">
          <a:extLst>
            <a:ext uri="{FF2B5EF4-FFF2-40B4-BE49-F238E27FC236}">
              <a16:creationId xmlns:a16="http://schemas.microsoft.com/office/drawing/2014/main" id="{5C66E4C9-62A7-5EF7-D086-C61B2EE03F8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39" name="Text Box 701">
          <a:extLst>
            <a:ext uri="{FF2B5EF4-FFF2-40B4-BE49-F238E27FC236}">
              <a16:creationId xmlns:a16="http://schemas.microsoft.com/office/drawing/2014/main" id="{0D457414-4AB4-64DE-903D-95562928FC6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40" name="Text Box 702">
          <a:extLst>
            <a:ext uri="{FF2B5EF4-FFF2-40B4-BE49-F238E27FC236}">
              <a16:creationId xmlns:a16="http://schemas.microsoft.com/office/drawing/2014/main" id="{34E29335-BBB4-4165-717F-ECB2D056B6C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41" name="Text Box 703">
          <a:extLst>
            <a:ext uri="{FF2B5EF4-FFF2-40B4-BE49-F238E27FC236}">
              <a16:creationId xmlns:a16="http://schemas.microsoft.com/office/drawing/2014/main" id="{06442630-5A99-DAFD-4144-6080D8C0CFC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42" name="Text Box 704">
          <a:extLst>
            <a:ext uri="{FF2B5EF4-FFF2-40B4-BE49-F238E27FC236}">
              <a16:creationId xmlns:a16="http://schemas.microsoft.com/office/drawing/2014/main" id="{9624EEC1-10C4-D4BD-BBC2-E90BEFCBF32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43" name="Text Box 705">
          <a:extLst>
            <a:ext uri="{FF2B5EF4-FFF2-40B4-BE49-F238E27FC236}">
              <a16:creationId xmlns:a16="http://schemas.microsoft.com/office/drawing/2014/main" id="{0D325F01-294A-841A-5874-7C0D49284A6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44" name="Text Box 706">
          <a:extLst>
            <a:ext uri="{FF2B5EF4-FFF2-40B4-BE49-F238E27FC236}">
              <a16:creationId xmlns:a16="http://schemas.microsoft.com/office/drawing/2014/main" id="{2AEBDF78-C8F8-6171-73C3-46E8C5B1C4B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45" name="Text Box 707">
          <a:extLst>
            <a:ext uri="{FF2B5EF4-FFF2-40B4-BE49-F238E27FC236}">
              <a16:creationId xmlns:a16="http://schemas.microsoft.com/office/drawing/2014/main" id="{15C1F5B7-D420-7FED-7A21-8C9CFB9E2DD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46" name="Text Box 708">
          <a:extLst>
            <a:ext uri="{FF2B5EF4-FFF2-40B4-BE49-F238E27FC236}">
              <a16:creationId xmlns:a16="http://schemas.microsoft.com/office/drawing/2014/main" id="{4BEBC7B2-4776-7920-FFFE-28036BC6B0C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47" name="Text Box 709">
          <a:extLst>
            <a:ext uri="{FF2B5EF4-FFF2-40B4-BE49-F238E27FC236}">
              <a16:creationId xmlns:a16="http://schemas.microsoft.com/office/drawing/2014/main" id="{50D5A04D-153D-160F-9C9B-F93A377921F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48" name="Text Box 710">
          <a:extLst>
            <a:ext uri="{FF2B5EF4-FFF2-40B4-BE49-F238E27FC236}">
              <a16:creationId xmlns:a16="http://schemas.microsoft.com/office/drawing/2014/main" id="{7E7C3086-8672-ADDC-FCD5-759A83D158E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49" name="Text Box 711">
          <a:extLst>
            <a:ext uri="{FF2B5EF4-FFF2-40B4-BE49-F238E27FC236}">
              <a16:creationId xmlns:a16="http://schemas.microsoft.com/office/drawing/2014/main" id="{E57C831C-95F9-8C47-B963-4390BB80A4A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50" name="Text Box 712">
          <a:extLst>
            <a:ext uri="{FF2B5EF4-FFF2-40B4-BE49-F238E27FC236}">
              <a16:creationId xmlns:a16="http://schemas.microsoft.com/office/drawing/2014/main" id="{40C186E9-F2FF-FD4A-CEA5-46B0C2343BF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51" name="Text Box 713">
          <a:extLst>
            <a:ext uri="{FF2B5EF4-FFF2-40B4-BE49-F238E27FC236}">
              <a16:creationId xmlns:a16="http://schemas.microsoft.com/office/drawing/2014/main" id="{7F858C67-5A7D-FF36-F69B-8D03AD34850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52" name="Text Box 714">
          <a:extLst>
            <a:ext uri="{FF2B5EF4-FFF2-40B4-BE49-F238E27FC236}">
              <a16:creationId xmlns:a16="http://schemas.microsoft.com/office/drawing/2014/main" id="{6698AB11-25E8-D4B1-F3B8-DFE2CB35C7D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53" name="Text Box 715">
          <a:extLst>
            <a:ext uri="{FF2B5EF4-FFF2-40B4-BE49-F238E27FC236}">
              <a16:creationId xmlns:a16="http://schemas.microsoft.com/office/drawing/2014/main" id="{EFE843EC-297C-6BB7-8524-A903C3FF5CF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54" name="Text Box 716">
          <a:extLst>
            <a:ext uri="{FF2B5EF4-FFF2-40B4-BE49-F238E27FC236}">
              <a16:creationId xmlns:a16="http://schemas.microsoft.com/office/drawing/2014/main" id="{9A9893B9-1B83-86DC-BBD5-EC52A273D2E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55" name="Text Box 717">
          <a:extLst>
            <a:ext uri="{FF2B5EF4-FFF2-40B4-BE49-F238E27FC236}">
              <a16:creationId xmlns:a16="http://schemas.microsoft.com/office/drawing/2014/main" id="{BE9D1946-280E-A519-8C0E-99E5576C741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56" name="Text Box 718">
          <a:extLst>
            <a:ext uri="{FF2B5EF4-FFF2-40B4-BE49-F238E27FC236}">
              <a16:creationId xmlns:a16="http://schemas.microsoft.com/office/drawing/2014/main" id="{6BAC5F99-5732-573B-0B83-8117C139954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57" name="Text Box 719">
          <a:extLst>
            <a:ext uri="{FF2B5EF4-FFF2-40B4-BE49-F238E27FC236}">
              <a16:creationId xmlns:a16="http://schemas.microsoft.com/office/drawing/2014/main" id="{EB79B92E-CDBA-8B22-5374-C9CBE186DE2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58" name="Text Box 720">
          <a:extLst>
            <a:ext uri="{FF2B5EF4-FFF2-40B4-BE49-F238E27FC236}">
              <a16:creationId xmlns:a16="http://schemas.microsoft.com/office/drawing/2014/main" id="{52C1A534-364D-29CC-89EE-76A51C66224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59" name="Text Box 721">
          <a:extLst>
            <a:ext uri="{FF2B5EF4-FFF2-40B4-BE49-F238E27FC236}">
              <a16:creationId xmlns:a16="http://schemas.microsoft.com/office/drawing/2014/main" id="{05E15A7D-3787-D46C-AF4C-C58F7DBA8F8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60" name="Text Box 722">
          <a:extLst>
            <a:ext uri="{FF2B5EF4-FFF2-40B4-BE49-F238E27FC236}">
              <a16:creationId xmlns:a16="http://schemas.microsoft.com/office/drawing/2014/main" id="{3B93729A-6D8F-D426-9B8C-0093B0E453E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61" name="Text Box 723">
          <a:extLst>
            <a:ext uri="{FF2B5EF4-FFF2-40B4-BE49-F238E27FC236}">
              <a16:creationId xmlns:a16="http://schemas.microsoft.com/office/drawing/2014/main" id="{51E5CB95-1AE0-75CD-FAB4-0D81D0D70B2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62" name="Text Box 724">
          <a:extLst>
            <a:ext uri="{FF2B5EF4-FFF2-40B4-BE49-F238E27FC236}">
              <a16:creationId xmlns:a16="http://schemas.microsoft.com/office/drawing/2014/main" id="{FFB12EB4-96F8-2B1F-D878-EE398044AD7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63" name="Text Box 725">
          <a:extLst>
            <a:ext uri="{FF2B5EF4-FFF2-40B4-BE49-F238E27FC236}">
              <a16:creationId xmlns:a16="http://schemas.microsoft.com/office/drawing/2014/main" id="{FEC36B24-E10F-0285-291C-BA1FF81FDB1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64" name="Text Box 726">
          <a:extLst>
            <a:ext uri="{FF2B5EF4-FFF2-40B4-BE49-F238E27FC236}">
              <a16:creationId xmlns:a16="http://schemas.microsoft.com/office/drawing/2014/main" id="{71D38806-0BE7-A879-11A8-CB1E2A3EC67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65" name="Text Box 727">
          <a:extLst>
            <a:ext uri="{FF2B5EF4-FFF2-40B4-BE49-F238E27FC236}">
              <a16:creationId xmlns:a16="http://schemas.microsoft.com/office/drawing/2014/main" id="{A1537EF7-D672-3CE0-265A-FFF5DAA9591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66" name="Text Box 728">
          <a:extLst>
            <a:ext uri="{FF2B5EF4-FFF2-40B4-BE49-F238E27FC236}">
              <a16:creationId xmlns:a16="http://schemas.microsoft.com/office/drawing/2014/main" id="{BAA660EE-06FA-365F-5186-3A8C1DC2EB2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67" name="Text Box 729">
          <a:extLst>
            <a:ext uri="{FF2B5EF4-FFF2-40B4-BE49-F238E27FC236}">
              <a16:creationId xmlns:a16="http://schemas.microsoft.com/office/drawing/2014/main" id="{3595CB82-A73A-EC9D-5815-790E453A268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68" name="Text Box 730">
          <a:extLst>
            <a:ext uri="{FF2B5EF4-FFF2-40B4-BE49-F238E27FC236}">
              <a16:creationId xmlns:a16="http://schemas.microsoft.com/office/drawing/2014/main" id="{FE2E58D0-53B2-FD26-792F-97960FB91C3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69" name="Text Box 731">
          <a:extLst>
            <a:ext uri="{FF2B5EF4-FFF2-40B4-BE49-F238E27FC236}">
              <a16:creationId xmlns:a16="http://schemas.microsoft.com/office/drawing/2014/main" id="{2CF81CE5-7A94-4867-81B1-674B5B04863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70" name="Text Box 732">
          <a:extLst>
            <a:ext uri="{FF2B5EF4-FFF2-40B4-BE49-F238E27FC236}">
              <a16:creationId xmlns:a16="http://schemas.microsoft.com/office/drawing/2014/main" id="{AF921B7E-387D-24CE-19B8-DB98A17D458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71" name="Text Box 733">
          <a:extLst>
            <a:ext uri="{FF2B5EF4-FFF2-40B4-BE49-F238E27FC236}">
              <a16:creationId xmlns:a16="http://schemas.microsoft.com/office/drawing/2014/main" id="{81FC8F05-9508-3685-62C1-CC590704F9D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72" name="Text Box 734">
          <a:extLst>
            <a:ext uri="{FF2B5EF4-FFF2-40B4-BE49-F238E27FC236}">
              <a16:creationId xmlns:a16="http://schemas.microsoft.com/office/drawing/2014/main" id="{B9E11650-5BD1-E2A4-EF2E-F4430FEC41A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73" name="Text Box 735">
          <a:extLst>
            <a:ext uri="{FF2B5EF4-FFF2-40B4-BE49-F238E27FC236}">
              <a16:creationId xmlns:a16="http://schemas.microsoft.com/office/drawing/2014/main" id="{84670294-7C33-41F1-B849-BCF695E6E99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74" name="Text Box 736">
          <a:extLst>
            <a:ext uri="{FF2B5EF4-FFF2-40B4-BE49-F238E27FC236}">
              <a16:creationId xmlns:a16="http://schemas.microsoft.com/office/drawing/2014/main" id="{A0D45711-A26C-89D4-2C82-0796EBB47C5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75" name="Text Box 737">
          <a:extLst>
            <a:ext uri="{FF2B5EF4-FFF2-40B4-BE49-F238E27FC236}">
              <a16:creationId xmlns:a16="http://schemas.microsoft.com/office/drawing/2014/main" id="{A39353F6-6571-3FD1-DB8D-F75E2F92EA1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76" name="Text Box 738">
          <a:extLst>
            <a:ext uri="{FF2B5EF4-FFF2-40B4-BE49-F238E27FC236}">
              <a16:creationId xmlns:a16="http://schemas.microsoft.com/office/drawing/2014/main" id="{4DF50647-9576-5B7E-D426-A766C1CBB70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77" name="Text Box 739">
          <a:extLst>
            <a:ext uri="{FF2B5EF4-FFF2-40B4-BE49-F238E27FC236}">
              <a16:creationId xmlns:a16="http://schemas.microsoft.com/office/drawing/2014/main" id="{34EF3CC9-1C70-C74E-5FCA-2E273B0217C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78" name="Text Box 740">
          <a:extLst>
            <a:ext uri="{FF2B5EF4-FFF2-40B4-BE49-F238E27FC236}">
              <a16:creationId xmlns:a16="http://schemas.microsoft.com/office/drawing/2014/main" id="{D7213710-F63C-ACA0-7807-1C164005235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79" name="Text Box 741">
          <a:extLst>
            <a:ext uri="{FF2B5EF4-FFF2-40B4-BE49-F238E27FC236}">
              <a16:creationId xmlns:a16="http://schemas.microsoft.com/office/drawing/2014/main" id="{8526B743-68FD-C2BE-1474-887E226A993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80" name="Text Box 742">
          <a:extLst>
            <a:ext uri="{FF2B5EF4-FFF2-40B4-BE49-F238E27FC236}">
              <a16:creationId xmlns:a16="http://schemas.microsoft.com/office/drawing/2014/main" id="{B3C61909-5E7B-800F-346D-9308380FAC8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81" name="Text Box 743">
          <a:extLst>
            <a:ext uri="{FF2B5EF4-FFF2-40B4-BE49-F238E27FC236}">
              <a16:creationId xmlns:a16="http://schemas.microsoft.com/office/drawing/2014/main" id="{1F93B248-DD4C-CB79-0358-51D021F5605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82" name="Text Box 744">
          <a:extLst>
            <a:ext uri="{FF2B5EF4-FFF2-40B4-BE49-F238E27FC236}">
              <a16:creationId xmlns:a16="http://schemas.microsoft.com/office/drawing/2014/main" id="{CBBA5354-4111-9DC4-6FAC-1132FF3FD30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83" name="Text Box 745">
          <a:extLst>
            <a:ext uri="{FF2B5EF4-FFF2-40B4-BE49-F238E27FC236}">
              <a16:creationId xmlns:a16="http://schemas.microsoft.com/office/drawing/2014/main" id="{5CE5AE88-8B03-3B65-5E37-B37CD4592FD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84" name="Text Box 746">
          <a:extLst>
            <a:ext uri="{FF2B5EF4-FFF2-40B4-BE49-F238E27FC236}">
              <a16:creationId xmlns:a16="http://schemas.microsoft.com/office/drawing/2014/main" id="{53352913-CAF8-557D-39A3-A59DDF4996C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85" name="Text Box 747">
          <a:extLst>
            <a:ext uri="{FF2B5EF4-FFF2-40B4-BE49-F238E27FC236}">
              <a16:creationId xmlns:a16="http://schemas.microsoft.com/office/drawing/2014/main" id="{D8C11F09-922B-D7FB-CB39-5589BF014A9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86" name="Text Box 748">
          <a:extLst>
            <a:ext uri="{FF2B5EF4-FFF2-40B4-BE49-F238E27FC236}">
              <a16:creationId xmlns:a16="http://schemas.microsoft.com/office/drawing/2014/main" id="{F5499107-71E9-0E7C-274A-78A30BD7096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87" name="Text Box 749">
          <a:extLst>
            <a:ext uri="{FF2B5EF4-FFF2-40B4-BE49-F238E27FC236}">
              <a16:creationId xmlns:a16="http://schemas.microsoft.com/office/drawing/2014/main" id="{1ECA75AC-EDD2-654E-4EFE-BD9DFA6A155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88" name="Text Box 750">
          <a:extLst>
            <a:ext uri="{FF2B5EF4-FFF2-40B4-BE49-F238E27FC236}">
              <a16:creationId xmlns:a16="http://schemas.microsoft.com/office/drawing/2014/main" id="{83EC3E0D-FD1F-F339-6D95-80D76F85A7E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89" name="Text Box 751">
          <a:extLst>
            <a:ext uri="{FF2B5EF4-FFF2-40B4-BE49-F238E27FC236}">
              <a16:creationId xmlns:a16="http://schemas.microsoft.com/office/drawing/2014/main" id="{FB528A3C-7480-42D5-3E47-923A63CB213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90" name="Text Box 752">
          <a:extLst>
            <a:ext uri="{FF2B5EF4-FFF2-40B4-BE49-F238E27FC236}">
              <a16:creationId xmlns:a16="http://schemas.microsoft.com/office/drawing/2014/main" id="{82437145-75F1-0E95-8C6F-E86A1859B77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91" name="Text Box 753">
          <a:extLst>
            <a:ext uri="{FF2B5EF4-FFF2-40B4-BE49-F238E27FC236}">
              <a16:creationId xmlns:a16="http://schemas.microsoft.com/office/drawing/2014/main" id="{7E1137B7-FAB4-A656-B40E-5E315A5CF36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92" name="Text Box 754">
          <a:extLst>
            <a:ext uri="{FF2B5EF4-FFF2-40B4-BE49-F238E27FC236}">
              <a16:creationId xmlns:a16="http://schemas.microsoft.com/office/drawing/2014/main" id="{E052EDAF-6910-A8E2-D3D3-0E4F5468821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93" name="Text Box 755">
          <a:extLst>
            <a:ext uri="{FF2B5EF4-FFF2-40B4-BE49-F238E27FC236}">
              <a16:creationId xmlns:a16="http://schemas.microsoft.com/office/drawing/2014/main" id="{2E3C3E59-3D23-4877-E043-1133827ACE6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94" name="Text Box 756">
          <a:extLst>
            <a:ext uri="{FF2B5EF4-FFF2-40B4-BE49-F238E27FC236}">
              <a16:creationId xmlns:a16="http://schemas.microsoft.com/office/drawing/2014/main" id="{EFCCDD9C-F369-77AB-C65E-EFAFABE8189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95" name="Text Box 757">
          <a:extLst>
            <a:ext uri="{FF2B5EF4-FFF2-40B4-BE49-F238E27FC236}">
              <a16:creationId xmlns:a16="http://schemas.microsoft.com/office/drawing/2014/main" id="{8B449403-1576-1366-F754-4D0F59A62BA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96" name="Text Box 758">
          <a:extLst>
            <a:ext uri="{FF2B5EF4-FFF2-40B4-BE49-F238E27FC236}">
              <a16:creationId xmlns:a16="http://schemas.microsoft.com/office/drawing/2014/main" id="{FC265BCC-8B95-D004-2F2D-A1A0F3E3B4E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97" name="Text Box 759">
          <a:extLst>
            <a:ext uri="{FF2B5EF4-FFF2-40B4-BE49-F238E27FC236}">
              <a16:creationId xmlns:a16="http://schemas.microsoft.com/office/drawing/2014/main" id="{4513D057-6EE4-8610-EB37-C8ACA3C2720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98" name="Text Box 760">
          <a:extLst>
            <a:ext uri="{FF2B5EF4-FFF2-40B4-BE49-F238E27FC236}">
              <a16:creationId xmlns:a16="http://schemas.microsoft.com/office/drawing/2014/main" id="{13B67A30-7E82-BAD1-971D-83E6D513A59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099" name="Text Box 761">
          <a:extLst>
            <a:ext uri="{FF2B5EF4-FFF2-40B4-BE49-F238E27FC236}">
              <a16:creationId xmlns:a16="http://schemas.microsoft.com/office/drawing/2014/main" id="{194AF667-57E0-2CD5-D30E-5ECF221898F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00" name="Text Box 762">
          <a:extLst>
            <a:ext uri="{FF2B5EF4-FFF2-40B4-BE49-F238E27FC236}">
              <a16:creationId xmlns:a16="http://schemas.microsoft.com/office/drawing/2014/main" id="{75C46D9B-50BB-A8FB-7097-6AF3EC3B944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01" name="Text Box 763">
          <a:extLst>
            <a:ext uri="{FF2B5EF4-FFF2-40B4-BE49-F238E27FC236}">
              <a16:creationId xmlns:a16="http://schemas.microsoft.com/office/drawing/2014/main" id="{BFCAF288-8C64-8A2B-7EFF-9C5C2AE4BBC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02" name="Text Box 764">
          <a:extLst>
            <a:ext uri="{FF2B5EF4-FFF2-40B4-BE49-F238E27FC236}">
              <a16:creationId xmlns:a16="http://schemas.microsoft.com/office/drawing/2014/main" id="{8A3C5C84-8FBA-A523-9B32-ED170F95AEA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03" name="Text Box 765">
          <a:extLst>
            <a:ext uri="{FF2B5EF4-FFF2-40B4-BE49-F238E27FC236}">
              <a16:creationId xmlns:a16="http://schemas.microsoft.com/office/drawing/2014/main" id="{AD4C60BB-A706-5688-59AF-684582F7D63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04" name="Text Box 766">
          <a:extLst>
            <a:ext uri="{FF2B5EF4-FFF2-40B4-BE49-F238E27FC236}">
              <a16:creationId xmlns:a16="http://schemas.microsoft.com/office/drawing/2014/main" id="{18DCF7DA-B182-6EE6-362C-C9FD1EE75A2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05" name="Text Box 767">
          <a:extLst>
            <a:ext uri="{FF2B5EF4-FFF2-40B4-BE49-F238E27FC236}">
              <a16:creationId xmlns:a16="http://schemas.microsoft.com/office/drawing/2014/main" id="{B743702D-ACE9-7729-3B4B-CAF357822E8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06" name="Text Box 768">
          <a:extLst>
            <a:ext uri="{FF2B5EF4-FFF2-40B4-BE49-F238E27FC236}">
              <a16:creationId xmlns:a16="http://schemas.microsoft.com/office/drawing/2014/main" id="{1FEE661E-1C7B-95A3-AD66-6D0FF43DB96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07" name="Text Box 769">
          <a:extLst>
            <a:ext uri="{FF2B5EF4-FFF2-40B4-BE49-F238E27FC236}">
              <a16:creationId xmlns:a16="http://schemas.microsoft.com/office/drawing/2014/main" id="{B8AE82DF-18FA-5B53-70C5-5EA718CB473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08" name="Text Box 770">
          <a:extLst>
            <a:ext uri="{FF2B5EF4-FFF2-40B4-BE49-F238E27FC236}">
              <a16:creationId xmlns:a16="http://schemas.microsoft.com/office/drawing/2014/main" id="{2CC186C4-8C8C-CA76-6370-40859CAB798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09" name="Text Box 771">
          <a:extLst>
            <a:ext uri="{FF2B5EF4-FFF2-40B4-BE49-F238E27FC236}">
              <a16:creationId xmlns:a16="http://schemas.microsoft.com/office/drawing/2014/main" id="{FA4C8C0A-F042-8689-CEAD-D3A9E439578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10" name="Text Box 772">
          <a:extLst>
            <a:ext uri="{FF2B5EF4-FFF2-40B4-BE49-F238E27FC236}">
              <a16:creationId xmlns:a16="http://schemas.microsoft.com/office/drawing/2014/main" id="{60F2B743-A0F6-55D9-6A22-A23F2386729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11" name="Text Box 773">
          <a:extLst>
            <a:ext uri="{FF2B5EF4-FFF2-40B4-BE49-F238E27FC236}">
              <a16:creationId xmlns:a16="http://schemas.microsoft.com/office/drawing/2014/main" id="{E0C1D548-95A1-2F99-5C2C-B4707105712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12" name="Text Box 774">
          <a:extLst>
            <a:ext uri="{FF2B5EF4-FFF2-40B4-BE49-F238E27FC236}">
              <a16:creationId xmlns:a16="http://schemas.microsoft.com/office/drawing/2014/main" id="{CBEEAA16-DA0D-1850-CCF5-8C0285B920E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13" name="Text Box 775">
          <a:extLst>
            <a:ext uri="{FF2B5EF4-FFF2-40B4-BE49-F238E27FC236}">
              <a16:creationId xmlns:a16="http://schemas.microsoft.com/office/drawing/2014/main" id="{C32272F9-4E92-58DA-B74C-5DD6947D542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14" name="Text Box 776">
          <a:extLst>
            <a:ext uri="{FF2B5EF4-FFF2-40B4-BE49-F238E27FC236}">
              <a16:creationId xmlns:a16="http://schemas.microsoft.com/office/drawing/2014/main" id="{A3A78423-2B92-1850-5779-F2031CB12EF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15" name="Text Box 777">
          <a:extLst>
            <a:ext uri="{FF2B5EF4-FFF2-40B4-BE49-F238E27FC236}">
              <a16:creationId xmlns:a16="http://schemas.microsoft.com/office/drawing/2014/main" id="{C3A94C1D-F7A0-C16A-2A73-0BE10267D32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16" name="Text Box 778">
          <a:extLst>
            <a:ext uri="{FF2B5EF4-FFF2-40B4-BE49-F238E27FC236}">
              <a16:creationId xmlns:a16="http://schemas.microsoft.com/office/drawing/2014/main" id="{EAAE8A7C-9365-4444-C587-8BF6097D057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17" name="Text Box 779">
          <a:extLst>
            <a:ext uri="{FF2B5EF4-FFF2-40B4-BE49-F238E27FC236}">
              <a16:creationId xmlns:a16="http://schemas.microsoft.com/office/drawing/2014/main" id="{7346014E-25A9-6EC4-AF93-D7CA742CE82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18" name="Text Box 780">
          <a:extLst>
            <a:ext uri="{FF2B5EF4-FFF2-40B4-BE49-F238E27FC236}">
              <a16:creationId xmlns:a16="http://schemas.microsoft.com/office/drawing/2014/main" id="{AA624025-2B24-F179-BA1E-09824F8607D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19" name="Text Box 781">
          <a:extLst>
            <a:ext uri="{FF2B5EF4-FFF2-40B4-BE49-F238E27FC236}">
              <a16:creationId xmlns:a16="http://schemas.microsoft.com/office/drawing/2014/main" id="{7BA3E12A-48C9-1275-4DB9-9E7CB11FDB3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20" name="Text Box 782">
          <a:extLst>
            <a:ext uri="{FF2B5EF4-FFF2-40B4-BE49-F238E27FC236}">
              <a16:creationId xmlns:a16="http://schemas.microsoft.com/office/drawing/2014/main" id="{31C151E2-D9E2-0538-CF97-9C1EEE7C947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21" name="Text Box 783">
          <a:extLst>
            <a:ext uri="{FF2B5EF4-FFF2-40B4-BE49-F238E27FC236}">
              <a16:creationId xmlns:a16="http://schemas.microsoft.com/office/drawing/2014/main" id="{FA2D8BA9-CBAE-7F60-52FD-7571C60FEC0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22" name="Text Box 784">
          <a:extLst>
            <a:ext uri="{FF2B5EF4-FFF2-40B4-BE49-F238E27FC236}">
              <a16:creationId xmlns:a16="http://schemas.microsoft.com/office/drawing/2014/main" id="{35852916-7BCF-0666-DF9C-4B304D01B9D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23" name="Text Box 785">
          <a:extLst>
            <a:ext uri="{FF2B5EF4-FFF2-40B4-BE49-F238E27FC236}">
              <a16:creationId xmlns:a16="http://schemas.microsoft.com/office/drawing/2014/main" id="{E81886F6-732B-B079-8C4A-7D30980B78C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24" name="Text Box 786">
          <a:extLst>
            <a:ext uri="{FF2B5EF4-FFF2-40B4-BE49-F238E27FC236}">
              <a16:creationId xmlns:a16="http://schemas.microsoft.com/office/drawing/2014/main" id="{9FE7F4E5-24EC-FD69-A789-6B256F1571B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25" name="Text Box 787">
          <a:extLst>
            <a:ext uri="{FF2B5EF4-FFF2-40B4-BE49-F238E27FC236}">
              <a16:creationId xmlns:a16="http://schemas.microsoft.com/office/drawing/2014/main" id="{5FBEB4C7-C7EC-7B9B-7E8F-F27BD2DB778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26" name="Text Box 788">
          <a:extLst>
            <a:ext uri="{FF2B5EF4-FFF2-40B4-BE49-F238E27FC236}">
              <a16:creationId xmlns:a16="http://schemas.microsoft.com/office/drawing/2014/main" id="{99563140-475C-EE8E-D43A-1C9FE7A7319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27" name="Text Box 789">
          <a:extLst>
            <a:ext uri="{FF2B5EF4-FFF2-40B4-BE49-F238E27FC236}">
              <a16:creationId xmlns:a16="http://schemas.microsoft.com/office/drawing/2014/main" id="{85021697-D754-F6E2-3446-B764FE1D295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28" name="Text Box 790">
          <a:extLst>
            <a:ext uri="{FF2B5EF4-FFF2-40B4-BE49-F238E27FC236}">
              <a16:creationId xmlns:a16="http://schemas.microsoft.com/office/drawing/2014/main" id="{010CDA7D-DD38-514B-11F8-29890C3D638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29" name="Text Box 791">
          <a:extLst>
            <a:ext uri="{FF2B5EF4-FFF2-40B4-BE49-F238E27FC236}">
              <a16:creationId xmlns:a16="http://schemas.microsoft.com/office/drawing/2014/main" id="{88E5667E-1325-79E1-31A4-86A854CC010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30" name="Text Box 792">
          <a:extLst>
            <a:ext uri="{FF2B5EF4-FFF2-40B4-BE49-F238E27FC236}">
              <a16:creationId xmlns:a16="http://schemas.microsoft.com/office/drawing/2014/main" id="{DCF6B78E-5DA5-6FE0-9647-835EE2BE313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31" name="Text Box 793">
          <a:extLst>
            <a:ext uri="{FF2B5EF4-FFF2-40B4-BE49-F238E27FC236}">
              <a16:creationId xmlns:a16="http://schemas.microsoft.com/office/drawing/2014/main" id="{1AFFA720-328F-E4A3-5F1A-E02F8B1DB1D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32" name="Text Box 794">
          <a:extLst>
            <a:ext uri="{FF2B5EF4-FFF2-40B4-BE49-F238E27FC236}">
              <a16:creationId xmlns:a16="http://schemas.microsoft.com/office/drawing/2014/main" id="{5948673B-91E8-941C-8831-0238E27771D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33" name="Text Box 795">
          <a:extLst>
            <a:ext uri="{FF2B5EF4-FFF2-40B4-BE49-F238E27FC236}">
              <a16:creationId xmlns:a16="http://schemas.microsoft.com/office/drawing/2014/main" id="{B95A2FF2-B126-640E-5623-28FBE99D27C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34" name="Text Box 796">
          <a:extLst>
            <a:ext uri="{FF2B5EF4-FFF2-40B4-BE49-F238E27FC236}">
              <a16:creationId xmlns:a16="http://schemas.microsoft.com/office/drawing/2014/main" id="{21100824-2E35-56FA-D7DF-D0DFEA1B96B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35" name="Text Box 797">
          <a:extLst>
            <a:ext uri="{FF2B5EF4-FFF2-40B4-BE49-F238E27FC236}">
              <a16:creationId xmlns:a16="http://schemas.microsoft.com/office/drawing/2014/main" id="{46FEFF6A-B4C5-B40B-E648-EE31053F8AE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36" name="Text Box 798">
          <a:extLst>
            <a:ext uri="{FF2B5EF4-FFF2-40B4-BE49-F238E27FC236}">
              <a16:creationId xmlns:a16="http://schemas.microsoft.com/office/drawing/2014/main" id="{18B42758-E0D5-14DD-1E01-748DD7D6EC6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37" name="Text Box 799">
          <a:extLst>
            <a:ext uri="{FF2B5EF4-FFF2-40B4-BE49-F238E27FC236}">
              <a16:creationId xmlns:a16="http://schemas.microsoft.com/office/drawing/2014/main" id="{25C5E477-4341-6392-638E-7A1C406E86E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38" name="Text Box 800">
          <a:extLst>
            <a:ext uri="{FF2B5EF4-FFF2-40B4-BE49-F238E27FC236}">
              <a16:creationId xmlns:a16="http://schemas.microsoft.com/office/drawing/2014/main" id="{91CF9E0A-E50E-2AC4-6B44-D641D1E6829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39" name="Text Box 801">
          <a:extLst>
            <a:ext uri="{FF2B5EF4-FFF2-40B4-BE49-F238E27FC236}">
              <a16:creationId xmlns:a16="http://schemas.microsoft.com/office/drawing/2014/main" id="{5171355E-35B7-A732-97D9-B28939958D8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40" name="Text Box 802">
          <a:extLst>
            <a:ext uri="{FF2B5EF4-FFF2-40B4-BE49-F238E27FC236}">
              <a16:creationId xmlns:a16="http://schemas.microsoft.com/office/drawing/2014/main" id="{2FA6054C-0DFD-3F0D-73DB-7A124C26E89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41" name="Text Box 803">
          <a:extLst>
            <a:ext uri="{FF2B5EF4-FFF2-40B4-BE49-F238E27FC236}">
              <a16:creationId xmlns:a16="http://schemas.microsoft.com/office/drawing/2014/main" id="{6466AE29-B25C-A479-FA4B-F098C1744A8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42" name="Text Box 804">
          <a:extLst>
            <a:ext uri="{FF2B5EF4-FFF2-40B4-BE49-F238E27FC236}">
              <a16:creationId xmlns:a16="http://schemas.microsoft.com/office/drawing/2014/main" id="{20D1257C-915F-3C63-0180-1C0D721182D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43" name="Text Box 805">
          <a:extLst>
            <a:ext uri="{FF2B5EF4-FFF2-40B4-BE49-F238E27FC236}">
              <a16:creationId xmlns:a16="http://schemas.microsoft.com/office/drawing/2014/main" id="{35E3BF8D-1589-5B4A-ADDF-37D1A5BCDE6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44" name="Text Box 806">
          <a:extLst>
            <a:ext uri="{FF2B5EF4-FFF2-40B4-BE49-F238E27FC236}">
              <a16:creationId xmlns:a16="http://schemas.microsoft.com/office/drawing/2014/main" id="{42D36D42-2499-4302-123F-29479B29694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45" name="Text Box 807">
          <a:extLst>
            <a:ext uri="{FF2B5EF4-FFF2-40B4-BE49-F238E27FC236}">
              <a16:creationId xmlns:a16="http://schemas.microsoft.com/office/drawing/2014/main" id="{77178D73-66A3-80A4-D90E-2355F143074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46" name="Text Box 808">
          <a:extLst>
            <a:ext uri="{FF2B5EF4-FFF2-40B4-BE49-F238E27FC236}">
              <a16:creationId xmlns:a16="http://schemas.microsoft.com/office/drawing/2014/main" id="{2B7F534B-9C0A-6621-BEF3-96DA4B3D498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47" name="Text Box 809">
          <a:extLst>
            <a:ext uri="{FF2B5EF4-FFF2-40B4-BE49-F238E27FC236}">
              <a16:creationId xmlns:a16="http://schemas.microsoft.com/office/drawing/2014/main" id="{729EBB0C-6B04-0354-D659-7262EFDEB93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48" name="Text Box 810">
          <a:extLst>
            <a:ext uri="{FF2B5EF4-FFF2-40B4-BE49-F238E27FC236}">
              <a16:creationId xmlns:a16="http://schemas.microsoft.com/office/drawing/2014/main" id="{FE55CDC4-D47E-9C25-A3CD-732F74EA782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49" name="Text Box 811">
          <a:extLst>
            <a:ext uri="{FF2B5EF4-FFF2-40B4-BE49-F238E27FC236}">
              <a16:creationId xmlns:a16="http://schemas.microsoft.com/office/drawing/2014/main" id="{048613F6-FA93-7FCD-49E7-6C06708634F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50" name="Text Box 812">
          <a:extLst>
            <a:ext uri="{FF2B5EF4-FFF2-40B4-BE49-F238E27FC236}">
              <a16:creationId xmlns:a16="http://schemas.microsoft.com/office/drawing/2014/main" id="{F4B39997-736C-B2ED-8AED-AFFC4C6B392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51" name="Text Box 813">
          <a:extLst>
            <a:ext uri="{FF2B5EF4-FFF2-40B4-BE49-F238E27FC236}">
              <a16:creationId xmlns:a16="http://schemas.microsoft.com/office/drawing/2014/main" id="{DB07CBFE-7A1B-8A89-C09E-98048B7C1D7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52" name="Text Box 814">
          <a:extLst>
            <a:ext uri="{FF2B5EF4-FFF2-40B4-BE49-F238E27FC236}">
              <a16:creationId xmlns:a16="http://schemas.microsoft.com/office/drawing/2014/main" id="{F6F9AF98-DCAC-80EA-ACB7-5571A85AA5B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53" name="Text Box 815">
          <a:extLst>
            <a:ext uri="{FF2B5EF4-FFF2-40B4-BE49-F238E27FC236}">
              <a16:creationId xmlns:a16="http://schemas.microsoft.com/office/drawing/2014/main" id="{CBB3B0B0-C581-81BB-9CBB-C3DBEF535A5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54" name="Text Box 816">
          <a:extLst>
            <a:ext uri="{FF2B5EF4-FFF2-40B4-BE49-F238E27FC236}">
              <a16:creationId xmlns:a16="http://schemas.microsoft.com/office/drawing/2014/main" id="{80552A3A-7997-943C-0069-67C2EB47070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55" name="Text Box 817">
          <a:extLst>
            <a:ext uri="{FF2B5EF4-FFF2-40B4-BE49-F238E27FC236}">
              <a16:creationId xmlns:a16="http://schemas.microsoft.com/office/drawing/2014/main" id="{B1D2742D-CB7D-75C3-0008-767CE4E45CE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56" name="Text Box 818">
          <a:extLst>
            <a:ext uri="{FF2B5EF4-FFF2-40B4-BE49-F238E27FC236}">
              <a16:creationId xmlns:a16="http://schemas.microsoft.com/office/drawing/2014/main" id="{5B4F7A79-E682-86C8-8B8A-27E0079AA27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57" name="Text Box 819">
          <a:extLst>
            <a:ext uri="{FF2B5EF4-FFF2-40B4-BE49-F238E27FC236}">
              <a16:creationId xmlns:a16="http://schemas.microsoft.com/office/drawing/2014/main" id="{C2226647-FC52-CF13-FA1A-BD04725F804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58" name="Text Box 820">
          <a:extLst>
            <a:ext uri="{FF2B5EF4-FFF2-40B4-BE49-F238E27FC236}">
              <a16:creationId xmlns:a16="http://schemas.microsoft.com/office/drawing/2014/main" id="{E8D8EB3E-927F-C45A-46CD-6909B22E6FE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59" name="Text Box 821">
          <a:extLst>
            <a:ext uri="{FF2B5EF4-FFF2-40B4-BE49-F238E27FC236}">
              <a16:creationId xmlns:a16="http://schemas.microsoft.com/office/drawing/2014/main" id="{5F99942B-0531-4BE6-5346-D884042C4E2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60" name="Text Box 822">
          <a:extLst>
            <a:ext uri="{FF2B5EF4-FFF2-40B4-BE49-F238E27FC236}">
              <a16:creationId xmlns:a16="http://schemas.microsoft.com/office/drawing/2014/main" id="{B8AC8614-EA34-758D-811A-AA119336436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61" name="Text Box 823">
          <a:extLst>
            <a:ext uri="{FF2B5EF4-FFF2-40B4-BE49-F238E27FC236}">
              <a16:creationId xmlns:a16="http://schemas.microsoft.com/office/drawing/2014/main" id="{DDC286BA-D767-DDEA-891D-2648B9690B6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62" name="Text Box 824">
          <a:extLst>
            <a:ext uri="{FF2B5EF4-FFF2-40B4-BE49-F238E27FC236}">
              <a16:creationId xmlns:a16="http://schemas.microsoft.com/office/drawing/2014/main" id="{C4724D74-3FC5-341B-16F7-43886408C62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63" name="Text Box 825">
          <a:extLst>
            <a:ext uri="{FF2B5EF4-FFF2-40B4-BE49-F238E27FC236}">
              <a16:creationId xmlns:a16="http://schemas.microsoft.com/office/drawing/2014/main" id="{EFFF8CC4-A507-A642-D28C-E01081B8B83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64" name="Text Box 826">
          <a:extLst>
            <a:ext uri="{FF2B5EF4-FFF2-40B4-BE49-F238E27FC236}">
              <a16:creationId xmlns:a16="http://schemas.microsoft.com/office/drawing/2014/main" id="{0D693753-2B9E-581A-8ADE-373C7B76346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65" name="Text Box 827">
          <a:extLst>
            <a:ext uri="{FF2B5EF4-FFF2-40B4-BE49-F238E27FC236}">
              <a16:creationId xmlns:a16="http://schemas.microsoft.com/office/drawing/2014/main" id="{AE169F5D-827D-6AE5-B6F0-5B3CF1DC347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66" name="Text Box 828">
          <a:extLst>
            <a:ext uri="{FF2B5EF4-FFF2-40B4-BE49-F238E27FC236}">
              <a16:creationId xmlns:a16="http://schemas.microsoft.com/office/drawing/2014/main" id="{1A10F3DE-CF18-738C-9EFD-364A2CC71C0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67" name="Text Box 829">
          <a:extLst>
            <a:ext uri="{FF2B5EF4-FFF2-40B4-BE49-F238E27FC236}">
              <a16:creationId xmlns:a16="http://schemas.microsoft.com/office/drawing/2014/main" id="{EB00AF84-26F3-96BD-2D65-FBC43B99A1B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68" name="Text Box 830">
          <a:extLst>
            <a:ext uri="{FF2B5EF4-FFF2-40B4-BE49-F238E27FC236}">
              <a16:creationId xmlns:a16="http://schemas.microsoft.com/office/drawing/2014/main" id="{EE98CAD8-E22B-D7FF-53B9-D47EE59D20F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69" name="Text Box 831">
          <a:extLst>
            <a:ext uri="{FF2B5EF4-FFF2-40B4-BE49-F238E27FC236}">
              <a16:creationId xmlns:a16="http://schemas.microsoft.com/office/drawing/2014/main" id="{C789F941-F981-E675-12BA-E7B843CC0A3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70" name="Text Box 832">
          <a:extLst>
            <a:ext uri="{FF2B5EF4-FFF2-40B4-BE49-F238E27FC236}">
              <a16:creationId xmlns:a16="http://schemas.microsoft.com/office/drawing/2014/main" id="{D003A168-4EB0-BE10-E6F5-69892BB227A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71" name="Text Box 833">
          <a:extLst>
            <a:ext uri="{FF2B5EF4-FFF2-40B4-BE49-F238E27FC236}">
              <a16:creationId xmlns:a16="http://schemas.microsoft.com/office/drawing/2014/main" id="{2C18AD5E-BEB2-8BF5-0644-DD160F1E40D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72" name="Text Box 834">
          <a:extLst>
            <a:ext uri="{FF2B5EF4-FFF2-40B4-BE49-F238E27FC236}">
              <a16:creationId xmlns:a16="http://schemas.microsoft.com/office/drawing/2014/main" id="{266B1389-CD76-2D0F-0B3B-3AF2B0F5EA9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73" name="Text Box 835">
          <a:extLst>
            <a:ext uri="{FF2B5EF4-FFF2-40B4-BE49-F238E27FC236}">
              <a16:creationId xmlns:a16="http://schemas.microsoft.com/office/drawing/2014/main" id="{C720EB99-2435-61DE-53A4-6DA1A261B71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74" name="Text Box 836">
          <a:extLst>
            <a:ext uri="{FF2B5EF4-FFF2-40B4-BE49-F238E27FC236}">
              <a16:creationId xmlns:a16="http://schemas.microsoft.com/office/drawing/2014/main" id="{6F74BAE9-C8A3-43EC-9024-E9C7A330A50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75" name="Text Box 837">
          <a:extLst>
            <a:ext uri="{FF2B5EF4-FFF2-40B4-BE49-F238E27FC236}">
              <a16:creationId xmlns:a16="http://schemas.microsoft.com/office/drawing/2014/main" id="{183CE7B3-92EF-A060-5733-2AD171C790C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76" name="Text Box 838">
          <a:extLst>
            <a:ext uri="{FF2B5EF4-FFF2-40B4-BE49-F238E27FC236}">
              <a16:creationId xmlns:a16="http://schemas.microsoft.com/office/drawing/2014/main" id="{27580A43-0C16-CA39-4EAE-C07BC90FC5B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77" name="Text Box 839">
          <a:extLst>
            <a:ext uri="{FF2B5EF4-FFF2-40B4-BE49-F238E27FC236}">
              <a16:creationId xmlns:a16="http://schemas.microsoft.com/office/drawing/2014/main" id="{D97BD5B4-BDCA-4799-2737-E32C43AD758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78" name="Text Box 840">
          <a:extLst>
            <a:ext uri="{FF2B5EF4-FFF2-40B4-BE49-F238E27FC236}">
              <a16:creationId xmlns:a16="http://schemas.microsoft.com/office/drawing/2014/main" id="{99DB9609-04FB-70A7-EED4-48EE85DEF72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79" name="Text Box 841">
          <a:extLst>
            <a:ext uri="{FF2B5EF4-FFF2-40B4-BE49-F238E27FC236}">
              <a16:creationId xmlns:a16="http://schemas.microsoft.com/office/drawing/2014/main" id="{0DE63BA9-557D-A157-9B11-9CD25616318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80" name="Text Box 842">
          <a:extLst>
            <a:ext uri="{FF2B5EF4-FFF2-40B4-BE49-F238E27FC236}">
              <a16:creationId xmlns:a16="http://schemas.microsoft.com/office/drawing/2014/main" id="{6D93BE36-208C-352E-EB8D-79905E7800C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81" name="Text Box 843">
          <a:extLst>
            <a:ext uri="{FF2B5EF4-FFF2-40B4-BE49-F238E27FC236}">
              <a16:creationId xmlns:a16="http://schemas.microsoft.com/office/drawing/2014/main" id="{CA478CCF-C1D9-2AF0-E9CE-162FB12A7FA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82" name="Text Box 844">
          <a:extLst>
            <a:ext uri="{FF2B5EF4-FFF2-40B4-BE49-F238E27FC236}">
              <a16:creationId xmlns:a16="http://schemas.microsoft.com/office/drawing/2014/main" id="{DBA8F8D4-6953-6D6A-FE09-BC0A1E9FD18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83" name="Text Box 845">
          <a:extLst>
            <a:ext uri="{FF2B5EF4-FFF2-40B4-BE49-F238E27FC236}">
              <a16:creationId xmlns:a16="http://schemas.microsoft.com/office/drawing/2014/main" id="{8123E7BA-4B72-80B4-4242-BFD9288F15A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84" name="Text Box 846">
          <a:extLst>
            <a:ext uri="{FF2B5EF4-FFF2-40B4-BE49-F238E27FC236}">
              <a16:creationId xmlns:a16="http://schemas.microsoft.com/office/drawing/2014/main" id="{0C92EB80-84ED-BC45-25D3-C84DAF68130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85" name="Text Box 847">
          <a:extLst>
            <a:ext uri="{FF2B5EF4-FFF2-40B4-BE49-F238E27FC236}">
              <a16:creationId xmlns:a16="http://schemas.microsoft.com/office/drawing/2014/main" id="{51D1DC55-DBB3-B3A8-BC90-4DDAA4AC415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86" name="Text Box 848">
          <a:extLst>
            <a:ext uri="{FF2B5EF4-FFF2-40B4-BE49-F238E27FC236}">
              <a16:creationId xmlns:a16="http://schemas.microsoft.com/office/drawing/2014/main" id="{68EF25C4-7AAA-E8B5-DC37-F8552E796DF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87" name="Text Box 849">
          <a:extLst>
            <a:ext uri="{FF2B5EF4-FFF2-40B4-BE49-F238E27FC236}">
              <a16:creationId xmlns:a16="http://schemas.microsoft.com/office/drawing/2014/main" id="{AB320592-5AC7-18AD-82C6-A25F78DEE9C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88" name="Text Box 850">
          <a:extLst>
            <a:ext uri="{FF2B5EF4-FFF2-40B4-BE49-F238E27FC236}">
              <a16:creationId xmlns:a16="http://schemas.microsoft.com/office/drawing/2014/main" id="{33814F87-EF02-A317-D617-4D58972F176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89" name="Text Box 851">
          <a:extLst>
            <a:ext uri="{FF2B5EF4-FFF2-40B4-BE49-F238E27FC236}">
              <a16:creationId xmlns:a16="http://schemas.microsoft.com/office/drawing/2014/main" id="{2F9699FE-21DA-B9D7-B8EF-9CA7A5B642C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90" name="Text Box 852">
          <a:extLst>
            <a:ext uri="{FF2B5EF4-FFF2-40B4-BE49-F238E27FC236}">
              <a16:creationId xmlns:a16="http://schemas.microsoft.com/office/drawing/2014/main" id="{B6AAF316-DBC0-F09C-0813-48C88B4E129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91" name="Text Box 853">
          <a:extLst>
            <a:ext uri="{FF2B5EF4-FFF2-40B4-BE49-F238E27FC236}">
              <a16:creationId xmlns:a16="http://schemas.microsoft.com/office/drawing/2014/main" id="{181F8341-7AE4-1199-26A4-BCE78D17BF2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92" name="Text Box 854">
          <a:extLst>
            <a:ext uri="{FF2B5EF4-FFF2-40B4-BE49-F238E27FC236}">
              <a16:creationId xmlns:a16="http://schemas.microsoft.com/office/drawing/2014/main" id="{94FD5A03-6F26-6991-5CFB-DD7CF38C07B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93" name="Text Box 855">
          <a:extLst>
            <a:ext uri="{FF2B5EF4-FFF2-40B4-BE49-F238E27FC236}">
              <a16:creationId xmlns:a16="http://schemas.microsoft.com/office/drawing/2014/main" id="{49DDD923-93DA-D22B-C9F6-9E0D2F7A855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94" name="Text Box 856">
          <a:extLst>
            <a:ext uri="{FF2B5EF4-FFF2-40B4-BE49-F238E27FC236}">
              <a16:creationId xmlns:a16="http://schemas.microsoft.com/office/drawing/2014/main" id="{A963D817-9EB4-5B75-E7F1-BC660C5D40D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95" name="Text Box 857">
          <a:extLst>
            <a:ext uri="{FF2B5EF4-FFF2-40B4-BE49-F238E27FC236}">
              <a16:creationId xmlns:a16="http://schemas.microsoft.com/office/drawing/2014/main" id="{E6BA39DA-9C29-43B7-E96A-F4F8148E190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96" name="Text Box 858">
          <a:extLst>
            <a:ext uri="{FF2B5EF4-FFF2-40B4-BE49-F238E27FC236}">
              <a16:creationId xmlns:a16="http://schemas.microsoft.com/office/drawing/2014/main" id="{63574A66-D962-5548-E45A-760D1CD4869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97" name="Text Box 859">
          <a:extLst>
            <a:ext uri="{FF2B5EF4-FFF2-40B4-BE49-F238E27FC236}">
              <a16:creationId xmlns:a16="http://schemas.microsoft.com/office/drawing/2014/main" id="{C81BED0F-FA3C-2F03-ECB8-C7D579C03843}"/>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98" name="Text Box 860">
          <a:extLst>
            <a:ext uri="{FF2B5EF4-FFF2-40B4-BE49-F238E27FC236}">
              <a16:creationId xmlns:a16="http://schemas.microsoft.com/office/drawing/2014/main" id="{AC854360-E838-3EBA-8C30-9171C12E564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199" name="Text Box 861">
          <a:extLst>
            <a:ext uri="{FF2B5EF4-FFF2-40B4-BE49-F238E27FC236}">
              <a16:creationId xmlns:a16="http://schemas.microsoft.com/office/drawing/2014/main" id="{64C3C5AD-BE6D-EF5E-AC5B-B84346B02F4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00" name="Text Box 862">
          <a:extLst>
            <a:ext uri="{FF2B5EF4-FFF2-40B4-BE49-F238E27FC236}">
              <a16:creationId xmlns:a16="http://schemas.microsoft.com/office/drawing/2014/main" id="{001CAAA1-B7F7-E70F-AFFA-98E364752DC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01" name="Text Box 863">
          <a:extLst>
            <a:ext uri="{FF2B5EF4-FFF2-40B4-BE49-F238E27FC236}">
              <a16:creationId xmlns:a16="http://schemas.microsoft.com/office/drawing/2014/main" id="{66883813-448C-9E2F-69B6-1B85A612A76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02" name="Text Box 864">
          <a:extLst>
            <a:ext uri="{FF2B5EF4-FFF2-40B4-BE49-F238E27FC236}">
              <a16:creationId xmlns:a16="http://schemas.microsoft.com/office/drawing/2014/main" id="{7CE896ED-F330-14B7-430C-4845D6951EF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03" name="Text Box 865">
          <a:extLst>
            <a:ext uri="{FF2B5EF4-FFF2-40B4-BE49-F238E27FC236}">
              <a16:creationId xmlns:a16="http://schemas.microsoft.com/office/drawing/2014/main" id="{DC078807-A4FE-4971-0D5D-A74799F0FCC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04" name="Text Box 866">
          <a:extLst>
            <a:ext uri="{FF2B5EF4-FFF2-40B4-BE49-F238E27FC236}">
              <a16:creationId xmlns:a16="http://schemas.microsoft.com/office/drawing/2014/main" id="{1DE05C29-2C75-0C72-26BE-9D3040D8DD4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05" name="Text Box 867">
          <a:extLst>
            <a:ext uri="{FF2B5EF4-FFF2-40B4-BE49-F238E27FC236}">
              <a16:creationId xmlns:a16="http://schemas.microsoft.com/office/drawing/2014/main" id="{285440F2-AC04-8F1E-808D-B316ECCCE3D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06" name="Text Box 868">
          <a:extLst>
            <a:ext uri="{FF2B5EF4-FFF2-40B4-BE49-F238E27FC236}">
              <a16:creationId xmlns:a16="http://schemas.microsoft.com/office/drawing/2014/main" id="{4A504619-454E-791B-B6FD-05EBC67BE530}"/>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07" name="Text Box 869">
          <a:extLst>
            <a:ext uri="{FF2B5EF4-FFF2-40B4-BE49-F238E27FC236}">
              <a16:creationId xmlns:a16="http://schemas.microsoft.com/office/drawing/2014/main" id="{626A538A-3AB7-1AC9-D1A9-8A24734A6FA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08" name="Text Box 870">
          <a:extLst>
            <a:ext uri="{FF2B5EF4-FFF2-40B4-BE49-F238E27FC236}">
              <a16:creationId xmlns:a16="http://schemas.microsoft.com/office/drawing/2014/main" id="{5E5E1341-3EF8-B597-CAD9-01977F8A51F9}"/>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09" name="Text Box 871">
          <a:extLst>
            <a:ext uri="{FF2B5EF4-FFF2-40B4-BE49-F238E27FC236}">
              <a16:creationId xmlns:a16="http://schemas.microsoft.com/office/drawing/2014/main" id="{2885AB3B-7D71-063D-BE48-13F887226CE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10" name="Text Box 872">
          <a:extLst>
            <a:ext uri="{FF2B5EF4-FFF2-40B4-BE49-F238E27FC236}">
              <a16:creationId xmlns:a16="http://schemas.microsoft.com/office/drawing/2014/main" id="{661F39E6-A341-4DA1-3CB8-B60E0C8B8DA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11" name="Text Box 873">
          <a:extLst>
            <a:ext uri="{FF2B5EF4-FFF2-40B4-BE49-F238E27FC236}">
              <a16:creationId xmlns:a16="http://schemas.microsoft.com/office/drawing/2014/main" id="{809882C7-C7CF-5894-5E09-E9AD09BA37F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12" name="Text Box 874">
          <a:extLst>
            <a:ext uri="{FF2B5EF4-FFF2-40B4-BE49-F238E27FC236}">
              <a16:creationId xmlns:a16="http://schemas.microsoft.com/office/drawing/2014/main" id="{91F8CCCE-0B40-FF3A-B15B-7AD255694D3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13" name="Text Box 875">
          <a:extLst>
            <a:ext uri="{FF2B5EF4-FFF2-40B4-BE49-F238E27FC236}">
              <a16:creationId xmlns:a16="http://schemas.microsoft.com/office/drawing/2014/main" id="{BA85CF34-3C76-C531-267E-D849AA3CBC8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14" name="Text Box 876">
          <a:extLst>
            <a:ext uri="{FF2B5EF4-FFF2-40B4-BE49-F238E27FC236}">
              <a16:creationId xmlns:a16="http://schemas.microsoft.com/office/drawing/2014/main" id="{DA4608E3-906C-A54E-D697-B596E58DEA0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15" name="Text Box 877">
          <a:extLst>
            <a:ext uri="{FF2B5EF4-FFF2-40B4-BE49-F238E27FC236}">
              <a16:creationId xmlns:a16="http://schemas.microsoft.com/office/drawing/2014/main" id="{5B7D7FDA-4F2C-F644-9313-E9EAC816D02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16" name="Text Box 878">
          <a:extLst>
            <a:ext uri="{FF2B5EF4-FFF2-40B4-BE49-F238E27FC236}">
              <a16:creationId xmlns:a16="http://schemas.microsoft.com/office/drawing/2014/main" id="{EE763D14-8E47-E525-A463-4BC73F096E4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17" name="Text Box 879">
          <a:extLst>
            <a:ext uri="{FF2B5EF4-FFF2-40B4-BE49-F238E27FC236}">
              <a16:creationId xmlns:a16="http://schemas.microsoft.com/office/drawing/2014/main" id="{AAF5A477-2A96-4420-341D-43339267849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18" name="Text Box 880">
          <a:extLst>
            <a:ext uri="{FF2B5EF4-FFF2-40B4-BE49-F238E27FC236}">
              <a16:creationId xmlns:a16="http://schemas.microsoft.com/office/drawing/2014/main" id="{8517B70E-3A17-8D24-9BC9-29B934FAEB1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19" name="Text Box 881">
          <a:extLst>
            <a:ext uri="{FF2B5EF4-FFF2-40B4-BE49-F238E27FC236}">
              <a16:creationId xmlns:a16="http://schemas.microsoft.com/office/drawing/2014/main" id="{2158EBEC-F376-CB15-85D8-B5CFD1BEAC9F}"/>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20" name="Text Box 882">
          <a:extLst>
            <a:ext uri="{FF2B5EF4-FFF2-40B4-BE49-F238E27FC236}">
              <a16:creationId xmlns:a16="http://schemas.microsoft.com/office/drawing/2014/main" id="{17308377-B682-FD86-8207-D0C2E094D2CA}"/>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21" name="Text Box 883">
          <a:extLst>
            <a:ext uri="{FF2B5EF4-FFF2-40B4-BE49-F238E27FC236}">
              <a16:creationId xmlns:a16="http://schemas.microsoft.com/office/drawing/2014/main" id="{269019A6-C5CD-9871-048F-614B2583FBD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22" name="Text Box 884">
          <a:extLst>
            <a:ext uri="{FF2B5EF4-FFF2-40B4-BE49-F238E27FC236}">
              <a16:creationId xmlns:a16="http://schemas.microsoft.com/office/drawing/2014/main" id="{2BE34FEA-38A9-9E54-361F-EDB78CD1A7E6}"/>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23" name="Text Box 885">
          <a:extLst>
            <a:ext uri="{FF2B5EF4-FFF2-40B4-BE49-F238E27FC236}">
              <a16:creationId xmlns:a16="http://schemas.microsoft.com/office/drawing/2014/main" id="{98BEE1EA-4473-68AD-6A3A-8F27A041D4B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24" name="Text Box 886">
          <a:extLst>
            <a:ext uri="{FF2B5EF4-FFF2-40B4-BE49-F238E27FC236}">
              <a16:creationId xmlns:a16="http://schemas.microsoft.com/office/drawing/2014/main" id="{A11283C8-E77B-CAC9-A8FD-5367EEA9F33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25" name="Text Box 887">
          <a:extLst>
            <a:ext uri="{FF2B5EF4-FFF2-40B4-BE49-F238E27FC236}">
              <a16:creationId xmlns:a16="http://schemas.microsoft.com/office/drawing/2014/main" id="{3B4392B3-C643-1EE4-ED09-C257740B333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26" name="Text Box 888">
          <a:extLst>
            <a:ext uri="{FF2B5EF4-FFF2-40B4-BE49-F238E27FC236}">
              <a16:creationId xmlns:a16="http://schemas.microsoft.com/office/drawing/2014/main" id="{DFF9642C-4477-835D-83F9-862C54926D62}"/>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27" name="Text Box 889">
          <a:extLst>
            <a:ext uri="{FF2B5EF4-FFF2-40B4-BE49-F238E27FC236}">
              <a16:creationId xmlns:a16="http://schemas.microsoft.com/office/drawing/2014/main" id="{E85D8B44-4908-AF59-6D79-6A4FED7C37FE}"/>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28" name="Text Box 890">
          <a:extLst>
            <a:ext uri="{FF2B5EF4-FFF2-40B4-BE49-F238E27FC236}">
              <a16:creationId xmlns:a16="http://schemas.microsoft.com/office/drawing/2014/main" id="{E593D0C6-F2E3-7A6C-6D78-F6AD224CC7A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29" name="Text Box 891">
          <a:extLst>
            <a:ext uri="{FF2B5EF4-FFF2-40B4-BE49-F238E27FC236}">
              <a16:creationId xmlns:a16="http://schemas.microsoft.com/office/drawing/2014/main" id="{BD5DFCBD-F954-4F28-1B85-A6D04A29181D}"/>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30" name="Text Box 892">
          <a:extLst>
            <a:ext uri="{FF2B5EF4-FFF2-40B4-BE49-F238E27FC236}">
              <a16:creationId xmlns:a16="http://schemas.microsoft.com/office/drawing/2014/main" id="{D6F9DCB4-CE68-029A-D0CC-849E825340D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31" name="Text Box 893">
          <a:extLst>
            <a:ext uri="{FF2B5EF4-FFF2-40B4-BE49-F238E27FC236}">
              <a16:creationId xmlns:a16="http://schemas.microsoft.com/office/drawing/2014/main" id="{C31529F0-9F95-AB39-E6B9-7C7D235D87A8}"/>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32" name="Text Box 894">
          <a:extLst>
            <a:ext uri="{FF2B5EF4-FFF2-40B4-BE49-F238E27FC236}">
              <a16:creationId xmlns:a16="http://schemas.microsoft.com/office/drawing/2014/main" id="{564C96A6-6883-4453-911C-F0E2147BDD7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33" name="Text Box 895">
          <a:extLst>
            <a:ext uri="{FF2B5EF4-FFF2-40B4-BE49-F238E27FC236}">
              <a16:creationId xmlns:a16="http://schemas.microsoft.com/office/drawing/2014/main" id="{FC601671-EB04-2E00-2758-A197E7FDFD9B}"/>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34" name="Text Box 896">
          <a:extLst>
            <a:ext uri="{FF2B5EF4-FFF2-40B4-BE49-F238E27FC236}">
              <a16:creationId xmlns:a16="http://schemas.microsoft.com/office/drawing/2014/main" id="{587054BF-B302-2759-2603-986E9DB7F527}"/>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35" name="Text Box 897">
          <a:extLst>
            <a:ext uri="{FF2B5EF4-FFF2-40B4-BE49-F238E27FC236}">
              <a16:creationId xmlns:a16="http://schemas.microsoft.com/office/drawing/2014/main" id="{E6CE6DD1-1ECE-A7A8-8248-09DE677C0B31}"/>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36" name="Text Box 898">
          <a:extLst>
            <a:ext uri="{FF2B5EF4-FFF2-40B4-BE49-F238E27FC236}">
              <a16:creationId xmlns:a16="http://schemas.microsoft.com/office/drawing/2014/main" id="{6101861E-41C1-D68B-C85E-4CE5770CB79C}"/>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37" name="Text Box 899">
          <a:extLst>
            <a:ext uri="{FF2B5EF4-FFF2-40B4-BE49-F238E27FC236}">
              <a16:creationId xmlns:a16="http://schemas.microsoft.com/office/drawing/2014/main" id="{CACC1C70-4ABA-B663-45D3-9385693C6BD5}"/>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18</xdr:row>
      <xdr:rowOff>0</xdr:rowOff>
    </xdr:from>
    <xdr:to>
      <xdr:col>3</xdr:col>
      <xdr:colOff>114300</xdr:colOff>
      <xdr:row>19</xdr:row>
      <xdr:rowOff>7621</xdr:rowOff>
    </xdr:to>
    <xdr:sp macro="" textlink="">
      <xdr:nvSpPr>
        <xdr:cNvPr id="562238" name="Text Box 900">
          <a:extLst>
            <a:ext uri="{FF2B5EF4-FFF2-40B4-BE49-F238E27FC236}">
              <a16:creationId xmlns:a16="http://schemas.microsoft.com/office/drawing/2014/main" id="{60015686-2004-727C-BE9F-29F071168754}"/>
            </a:ext>
          </a:extLst>
        </xdr:cNvPr>
        <xdr:cNvSpPr txBox="1">
          <a:spLocks noChangeArrowheads="1"/>
        </xdr:cNvSpPr>
      </xdr:nvSpPr>
      <xdr:spPr bwMode="auto">
        <a:xfrm>
          <a:off x="3474720" y="4884420"/>
          <a:ext cx="114300" cy="175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ndiramma\e\Estimates\pmgsy-phaseII\Nalgonda\Graded-27.Dacharam.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office/NREGS%20CC%20road%20and%20drains/singh/db1/BIJNEPALLY/VATTE_PALEM_CD3_WORK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Documents\Buildings\Data\data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ndiramma\e\Estimates\pmgsy\Deverakonda\87.Gazinagar.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ndiramma\e\Estimates\pmgsy\Package1304\07.1.package13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Estimates\Buildings\Mpp_newplan\Miryalaguda\MPP_Rajapet.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Indiramma\e\Estimates\Buildings\Mpp_newplan\Miryalaguda\MPP_Rajapet.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Indiramma\e\Estimates\Buildings\MPP_Buildings\mpp%20estimate%20NADIGUDEM.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ndiramma\e\Estimates\pmgsy-phase4\Thungathurthy\Thirumalagiri-Thatipamula-sri%20ram%20tanda\CD%20work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New1\e\Estimates\pmgsy-phaseII\Nalgonda\Graded-27.Dachara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Pr-1\d\Users\G.K.%20MURTHY\Downloads\singh\db1\BIJNEPALLY\VATTE_PALEM_CD3_WORKS.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New1\e\Estimates\pmgsy\Deverakonda\87.Gazinagar.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New1\e\Estimates\pmgsy\Package1304\07.1.package130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New1\e\Estimates\Buildings\Mpp_newplan\Miryalaguda\MPP_Rajapet.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New1\e\Estimates\Buildings\MPP_Buildings\mpp%20estimate%20NADIGUDEM.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New1\e\Estimates\pmgsy-phase4\Thungathurthy\Thirumalagiri-Thatipamula-sri%20ram%20tanda\CD%20works.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Pr-1\d\Estimates\pmgsy-phaseII\Nalgonda\Graded-27.Dacharam.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Pr-1\d\Users\G.K.%20MURTHY\Downloads\Estimates\pmgsy-phaseII\Nalgonda\Graded-27.Dacharam.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Pr-1\d\Estimates\pmgsy\Deverakonda\87.Gazinagar.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Pr-1\d\Users\G.K.%20MURTHY\Downloads\Estimates\pmgsy\Deverakonda\87.Gazinagar.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Pr-1\d\Estimates\pmgsy\Package1304\07.1.package130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Pr-1\d\Users\G.K.%20MURTHY\Downloads\Estimates\pmgsy\Package1304\07.1.package1303.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Pr-1\d\Estimates\Buildings\Mpp_newplan\Miryalaguda\MPP_Rajapet.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Pr-1\d\Users\G.K.%20MURTHY\Downloads\Estimates\Buildings\Mpp_newplan\Miryalaguda\MPP_Rajapet.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A:\My%20Documents\PMGSY%20Phase-I&amp;II\PMGSY\Estimates\Buildings\Mpp_newplan\Miryalaguda\MPP_Rajapet.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Pr-1\d\Estimates\Buildings\MPP_Buildings\mpp%20estimate%20NADIGUDEM.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Pr-1\d\Users\G.K.%20MURTHY\Downloads\Estimates\Buildings\MPP_Buildings\mpp%20estimate%20NADIGUDEM.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Pr-1\d\Estimates\pmgsy-phase4\Thungathurthy\Thirumalagiri-Thatipamula-sri%20ram%20tanda\CD%20works.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Pr-1\d\Users\G.K.%20MURTHY\Downloads\Estimates\pmgsy-phase4\Thungathurthy\Thirumalagiri-Thatipamula-sri%20ram%20tanda\CD%20works.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Pr-1\d\Users\G.K.%20MURTHY\Downloads\My%20Music\My%20Documents\Narsimha\CD-ESTT%20&amp;%20CD-DATA-MODEL.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A:\My%20Documents\PMGSY%20Phase-I&amp;II\PMGSY\Documents\Buildings\Data\data9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Pr-1\d\Documents\Buildings\Data\data9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New1\e\Documents\Buildings\Data\data9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Indiramma\e\Documents\Buildings\Data\data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Pr-1\d\Users\G.K.%20MURTHY\Downloads\Nalgonda%20Estimates\HLB%20Koratikal\My%20Documents\DP%20minor%20bridge%202.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ee1\C\PMGSY%20ESTIMATES\PMGSY%2004-05\R-F%20Dacharam%20to%20Kandikatkoor%20(Sir-22).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erver\f\My%20Documents\ESTIMATES\Estimate%20copy.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Pr-1\d\GP%20Building%201\New%20Folder\models%20of%20Nalgonda\PMGSY-I%20BAL-04-05\Road%20from%206-0%20km%20of%20T01%20to%20Balwanthapur%20(Mal-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Dee5\c\PMGSY-I%20BAL-04-05\Road%20from%206-0%20km%20of%20T01%20to%20Balwanthapur%20(Mal-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Mpp1\e\pjr\Laila%20cyclone\PMGSY-I%20BAL-04-05\Road%20from%206-0%20km%20of%20T01%20to%20Balwanthapur%20(Mal-5).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Sys1\d-sys1\Store_Box\NABARD_Estimates\cd%20namnoor%20gullakota11.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A:\Sirpur%20est.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Pr-1\d\Users\G.K.%20MURTHY\Downloads\SINGH\ROADS\Price_Escalation_Bills\1_Model_Price_escalation_Roads_Building\Price_Escalation_new_model\NABARD_MODEL\1_Model_Price_Escalation_"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New1\e\Estimates\Buildings\Mpp_newplan\Miryalaguda\MPP_Gundlapally1.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Roads-pmgsy\c\WINDOWS\Desktop\singh\db1\BIJNEPALLY\VATTEM_PALEM_BT_ROAD_15KM'S.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Pr-1\d\Users\G.K.%20MURTHY\Downloads\Nalgonda%20Estimates\HLB%20Koratikal\Narlapur-Wgl-23-11-10\Documents\Buildings\Data\data99.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ee1\C\chatu\PMGSY%20PH_IV%20estimates\PMGSY\Yamanapalli%20to%20Mahamutharam%20(Maha%204%20km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Pr-1\d\Documents%20and%20Settings\hcl\Desktop\ARRR-ver-1104.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ee3\c\Phase-V\ARRR-ver-1104-Chandegaon.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Dee5\c\Documents%20and%20Settings\hcl\Desktop\ARRR-ver-1104.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Mpp1\e\pjr\Laila%20cyclone\DATA%202008-09\Documents%20and%20Settings\hcl\Desktop\ARRR-ver-110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r-1\d\ARRR-ver-1105.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Ceprnab1-nab4\d\ARRR-ver-1105.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M:\OFFICE%20%20FILES\PMGSY\Thorough%20Roads\ARRR%20JANNEPALLY.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M:\OFFICE%20%20FILES\PMGSY\ARRR-ver-1104.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Pr-1\d\Users\G.K.%20MURTHY\Downloads\Est%20with%20Revised%20data%20and%20SSR%2010-11\Approved%20PMGSY%20Est%20with%20CGG%20data.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Pr-1\d\Balanager%20jan%202018\Estimates\EGS%20CC%20roads%202017\Balanager.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Pr-1\d\Estimates\Nabard\Deverakonda\Koppole_bollaram\Est_KB.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New1\e\Estimates\Nabard\Deverakonda\Koppole_bollaram\Est_KB.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Indiramma\e\Estimates\Nabard\Deverakonda\Koppole_bollaram\Est_KB.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Office%20Files\A.E(P.R)all%20Estimates\AEPR(Estimates)\OFFICE%20%20FILES\PMGSY\Thorough%20Roads\ARRR%20JANNEPALLY.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Sai4\d\muncipality\old%20muncipality\qpur%20%20total%20stuff\Qpur1\TRASH\DATAs\cgnagar%20data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Prclient1\e\DATA%20PRINTS.,\-WORK%20UNDER%20PROGRESS-\PMGSY%20Training\Special%20FocusPMGSY%20Training%20programme\Rate%20analysis\ARRR-ver-1104.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Ceprnab1-nab4\d\AVRCR\Documents%20and%20Settings\RAMU\Desktop\ARRR-ver-1105-vsr.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Mpp1\e\pjr\Laila%20cyclone\DATA%202008-09\Documents%20and%20Settings\RAMU\Desktop\ARRR-ver-1105-vsr.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Pr-1\d\Phase-V\ARRR-ver-1104-Chandegaon.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Pr-1\d\Users\G.K.%20MURTHY\Downloads\Phase-V\ARRR-ver-1104-Chandegaon.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Pr-1\d\GP%20Building%201\New%20Folder\models%20of%20Nalgonda\ARRR-ver-1105.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Pr-1\d\Users\G.K.%20MURTHY\Downloads\ARRR-ver-1105.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office/NREGS%20CC%20road%20and%20drains/Old%20system%20files/Narsimha/singh/db1/BIJNEPALLY/VATTE_PALEM_CD3_WORKS.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Pr-1\d\Users\G.K.%20MURTHY\Downloads\Old%20system%20files\Narsimha\singh\db1\BIJNEPALLY\VATTE_PALEM_CD3_WORKS.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Eepr5\my%20documents\Subhash\GU%20Reddy\upender-gudipally-rsvp.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Pr-1\d\E%20BACKUP\BT%20Renewals-Estimate%20latest%20rates\BT%20Renewals-Estimate%20with%20Latest%2029-12-07\557%20&amp;%20558%20BT%20Renewals\Maldhakal_%20to%20Malladoddi%20%20Bit%202.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Pr-1\d\Levels\Kodad\Adloor\Dondapadu-2.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New1\e\Levels\Kodad\Adloor\Dondapadu-2.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Indiramma\e\Levels\Kodad\Adloor\Dondapadu-2.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office/NREGS%20CC%20road%20and%20drains/Old%20system%20files/Narsimha/My%20Music/My%20Documents/Narsimha/CD-ESTT%20&amp;%20CD-DATA-MODEL.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Pr-1\d\Users\G.K.%20MURTHY\Downloads\Old%20system%20files\Narsimha\My%20Music\My%20Documents\Narsimha\CD-ESTT%20&amp;%20CD-DATA-MODEL.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A:\singh\db1\BIJNEPALLY\VATTEM_PALEM_BT_ROAD_15KM'S.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Pr-1\d\SDNR\New%20folder\AE%20KOTHUR\Viswam\ARRR-ver-110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M:\Office%20Files\ARRR%20JANNEPALLY.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Pr-1\d\Users\G.K.%20MURTHY\Downloads\Nalgonda%20Estimates\HLB%20Koratikal\Narlapur-Wgl-23-11-10\Estimates\pmgsy-phase4\Thungathurthy\Thirumalagiri-Thatipamula-sri%20ram%20tanda\CD%20work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Eepr5\my%20documents\Documents%20and%20Settings\cvssubrahmanyam.SVPCPL\Desktop\PR%20New\My%20Documents\docu\docu\R&amp;B%20Dept.%20Estimates\East-Section.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Pr-1\d\Users\G.K.%20MURTHY\Downloads\Nalgonda%20Estimates\HLB%20Koratikal\My%20Documents\docu\docu\R&amp;B%20Dept.%20Estimates\East-Section.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Pr-1\d\Estimates\Buildings\Mpp_newplan\Nalgonda\MPP_Vemulapally.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New1\e\Estimates\Buildings\Mpp_newplan\Nalgonda\MPP_Vemulapally.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Indiramma\e\Estimates\Buildings\Mpp_newplan\Nalgonda\MPP_Vemulapally.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Eepr1\my%20documents\bh%20Nabard\shaligouraram.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Madam\f\GENERAL\krishnamurthy\Peddatundla%20Estimate-RRM%202008-09(new)-RW.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Pr-1\d\Estimates\Buildings\Mpp_newplan\Miryalaguda\MPP_Gundlapally1.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Indiramma\e\Estimates\Buildings\Mpp_newplan\Miryalaguda\MPP_Gundlapally1.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Documents%20and%20Settings\Administrator\My%20Documents\Estimates\Buildings\Mpp_newplan\Miryalaguda\MPP_Rajapet.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office/NREGS%20CC%20road%20and%20drains/My%20Music/My%20Documents/Narsimha/CD-ESTT%20&amp;%20CD-DATA-MODEL.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J:\Documents\Buildings\Data\data99.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Pr-1\d\Users\G.K.%20MURTHY\Downloads\d%20drive\T8-Satya%20Prasad\Price%20Edcslstion%20of%20Roads\Chegunta\Chegunta\Rajapur.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M:\ARRR%20JANNEPALLY.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H:\C.%20Viswam%20AEE%20PR%20Kadiri\NH%20ODC%20(Revised)%2018-02-061\NH%20ODC%20-PMGSY\NH-ODC%20to%20KH%20Road.xls" TargetMode="External"/></Relationships>
</file>

<file path=xl/externalLinks/_rels/externalLink98.xml.rels><?xml version="1.0" encoding="UTF-8" standalone="yes"?>
<Relationships xmlns="http://schemas.openxmlformats.org/package/2006/relationships"><Relationship Id="rId2" Type="http://schemas.openxmlformats.org/officeDocument/2006/relationships/externalLinkPath" Target="file:///G:\office\NREGS%20CC%20road%20and%20drains\DRAINS%202024-25.xlsx" TargetMode="External"/><Relationship Id="rId1" Type="http://schemas.openxmlformats.org/officeDocument/2006/relationships/externalLinkPath" Target="/office/NREGS%20CC%20road%20and%20drains/DRAINS%202024-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Material"/>
      <sheetName val="Works"/>
      <sheetName val="RMR"/>
      <sheetName val="General"/>
      <sheetName val="rdamdata"/>
      <sheetName val="lead-st"/>
      <sheetName val="CDdata_(2)"/>
      <sheetName val="Sheet1"/>
      <sheetName val="Lead"/>
      <sheetName val="Materials"/>
      <sheetName val="Data "/>
      <sheetName val="Retaing"/>
      <sheetName val="Abstract(F6)"/>
      <sheetName val="CDdata_(2)1"/>
      <sheetName val="detls"/>
      <sheetName val="bom"/>
      <sheetName val="Labour"/>
      <sheetName val="Plant &amp;  Machinery"/>
      <sheetName val="Bridge Data 2005-06"/>
      <sheetName val="r"/>
      <sheetName val="CDdata_(2)5"/>
      <sheetName val="Data_2"/>
      <sheetName val="CDdata_(2)3"/>
      <sheetName val="CDdata_(2)2"/>
      <sheetName val="Data_"/>
      <sheetName val="CDdata_(2)4"/>
      <sheetName val="Data_1"/>
      <sheetName val="final abstract"/>
      <sheetName val="t_prsr"/>
      <sheetName val="id"/>
      <sheetName val="EDWise"/>
      <sheetName val="Design"/>
      <sheetName val="HDPE"/>
      <sheetName val="pvc"/>
      <sheetName val="pvc_basic"/>
      <sheetName val="Fee Rate Summary"/>
      <sheetName val="Rate Analysis"/>
      <sheetName val="Specification report"/>
      <sheetName val="Common "/>
      <sheetName val="Usage"/>
      <sheetName val="GN_ST_10"/>
      <sheetName val="PRECAST lightconc_II"/>
      <sheetName val="BALAN1"/>
      <sheetName val="Voucher"/>
      <sheetName val="wh"/>
      <sheetName val="C-data"/>
      <sheetName val="civ data"/>
      <sheetName val="DI"/>
      <sheetName val="TOP SLAB-beams"/>
      <sheetName val="Specification"/>
      <sheetName val="DATA-BASE"/>
      <sheetName val="DATA-ABSTRACT"/>
      <sheetName val="Newabstract"/>
      <sheetName val="Estimate"/>
      <sheetName val="Abs"/>
      <sheetName val="maya"/>
      <sheetName val="Main sheet"/>
      <sheetName val="ci"/>
      <sheetName val="civil-works"/>
      <sheetName val="SPT vs PHI"/>
      <sheetName val="CDdata_(2)6"/>
      <sheetName val="Data_3"/>
      <sheetName val="Plant_&amp;__Machinery"/>
      <sheetName val="Bridge_Data_2005-06"/>
      <sheetName val="final_abstract"/>
      <sheetName val="Specification_report"/>
      <sheetName val="Fee_Rate_Summary"/>
      <sheetName val="Rate_Analysis"/>
      <sheetName val="MRATES"/>
      <sheetName val="v"/>
      <sheetName val="Datas"/>
      <sheetName val=" Brickwork Manhole "/>
      <sheetName val=" Estimate"/>
      <sheetName val="Levels"/>
      <sheetName val="MRoad data"/>
      <sheetName val="Background"/>
      <sheetName val="sg-clay(d)"/>
      <sheetName val="DATA_PRG"/>
      <sheetName val="Rates"/>
      <sheetName val="Material "/>
      <sheetName val="ANALYSIS"/>
      <sheetName val="wh_data"/>
      <sheetName val="wh_data_R"/>
      <sheetName val="CPHEEO"/>
      <sheetName val="input"/>
      <sheetName val="Road Detail Est."/>
      <sheetName val="Road data"/>
      <sheetName val="data.f8.btr"/>
      <sheetName val="Lead2021-22"/>
      <sheetName val="hdpe_basic"/>
      <sheetName val="Cem Date"/>
      <sheetName val="BTR"/>
      <sheetName val="Line"/>
      <sheetName val="mlead"/>
      <sheetName val="abs road"/>
      <sheetName val="road est"/>
      <sheetName val="Sheet2"/>
      <sheetName val="Sanction dump"/>
      <sheetName val="other rates"/>
      <sheetName val="m"/>
      <sheetName val="data existing_do not delete"/>
      <sheetName val="CLEAR OVER FALL DROP"/>
      <sheetName val="R_Det"/>
      <sheetName val="capacity-ohsrs"/>
      <sheetName val="Miscellaneous"/>
      <sheetName val="Road_All"/>
      <sheetName val="WS SSR"/>
      <sheetName val="ABS.C.D."/>
      <sheetName val="Boq"/>
      <sheetName val="GF SB Ok "/>
      <sheetName val="p&amp;m"/>
      <sheetName val="W.ESTIMATE"/>
      <sheetName val="Road FURNITURE"/>
      <sheetName val="Gen Abst"/>
      <sheetName val="quarry"/>
      <sheetName val="MTC-estimate"/>
      <sheetName val="Gen Abs"/>
      <sheetName val="#REF"/>
      <sheetName val="Det Est"/>
      <sheetName val="estt"/>
      <sheetName val="lead chart"/>
      <sheetName val="3Shops_Abstract"/>
      <sheetName val="CivilSSR"/>
      <sheetName val="Det esti (2)"/>
      <sheetName val="white swan"/>
      <sheetName val="Black swan"/>
      <sheetName val="1"/>
      <sheetName val="windows"/>
      <sheetName val=" Doors flush &amp; Window"/>
      <sheetName val="Ele data "/>
      <sheetName val="Sanitary&amp;water supply DATA "/>
      <sheetName val="seing"/>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Input Data"/>
      <sheetName val="0000000000000"/>
      <sheetName val="data-WC"/>
      <sheetName val="Lead (Final)"/>
      <sheetName val="clvrt_data"/>
      <sheetName val="Steel"/>
      <sheetName val="Elec data"/>
      <sheetName val="Comp"/>
      <sheetName val="DATA 2021-22"/>
      <sheetName val="Staff Civil o&amp;m draft policy"/>
      <sheetName val="SSR-rates"/>
      <sheetName val="Abs_CD_2"/>
      <sheetName val="coverpage"/>
      <sheetName val="ECV"/>
      <sheetName val="Nspt-smp-final-ORIGINAL"/>
      <sheetName val="BLK3"/>
      <sheetName val="BLK2"/>
      <sheetName val="E &amp; R"/>
      <sheetName val="radar"/>
      <sheetName val="UG"/>
      <sheetName val="basdat-f"/>
      <sheetName val="Sub -  Analysis"/>
      <sheetName val="Labour rates"/>
      <sheetName val="Summary"/>
      <sheetName val="Labour &amp; Plant"/>
      <sheetName val="not req 3"/>
      <sheetName val="Prjt"/>
      <sheetName val="Valves"/>
      <sheetName val="MS Rates"/>
      <sheetName val="boredetails"/>
      <sheetName val="RAFT"/>
      <sheetName val="Proforma -II "/>
      <sheetName val="1V800"/>
      <sheetName val="l"/>
      <sheetName val="Work_sheet"/>
      <sheetName val="SUMP1420KL@HW"/>
      <sheetName val="HDPE-pipe-rates"/>
      <sheetName val="pvc-pipe-rates"/>
      <sheetName val="Iocount"/>
      <sheetName val="mas_hab"/>
      <sheetName val="c.d.abs.est."/>
      <sheetName val="02"/>
      <sheetName val="03"/>
      <sheetName val="04"/>
      <sheetName val="05"/>
      <sheetName val="hdpe weights"/>
      <sheetName val="PVC weights"/>
      <sheetName val="index"/>
      <sheetName val="PRELIM5"/>
      <sheetName val="m1"/>
      <sheetName val="AV-HDPE"/>
      <sheetName val="Di_gate-HDPE"/>
      <sheetName val="aug,02"/>
      <sheetName val="lead statement"/>
      <sheetName val="detail'02"/>
      <sheetName val="ewst"/>
      <sheetName val="Spec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cell r="B3" t="str">
            <v>Lead</v>
          </cell>
          <cell r="C3">
            <v>0</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sheetData sheetId="52"/>
      <sheetData sheetId="53"/>
      <sheetData sheetId="54"/>
      <sheetData sheetId="55"/>
      <sheetData sheetId="56"/>
      <sheetData sheetId="57" refreshError="1"/>
      <sheetData sheetId="58" refreshError="1"/>
      <sheetData sheetId="59" refreshError="1"/>
      <sheetData sheetId="60" refreshError="1"/>
      <sheetData sheetId="61" refreshError="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ESIGEN_RCC_CULVERT"/>
      <sheetName val="DESIGENS_HP_CULVERT"/>
      <sheetName val="Bridge Data 2005-06"/>
      <sheetName val="r"/>
      <sheetName val="DATA_PRG"/>
      <sheetName val="clvrt_data"/>
      <sheetName val="DI"/>
      <sheetName val="pvc"/>
      <sheetName val="HDPE"/>
      <sheetName val="leads"/>
      <sheetName val="MRATES"/>
      <sheetName val="Sheet1"/>
      <sheetName val="boredetails"/>
      <sheetName val="LEAD"/>
      <sheetName val="rdamdata"/>
      <sheetName val="v"/>
      <sheetName val="Suppl-data"/>
      <sheetName val="Plant &amp;  Machinery"/>
      <sheetName val="pvc_basic"/>
      <sheetName val="Lead statement ss5"/>
      <sheetName val="m"/>
      <sheetName val="wh_data"/>
      <sheetName val="CPHEEO"/>
      <sheetName val="wh_data_R"/>
      <sheetName val="input"/>
      <sheetName val="hdpe_basic"/>
      <sheetName val="C-data"/>
      <sheetName val="bricks"/>
      <sheetName val="detls"/>
    </sheetNames>
    <sheetDataSet>
      <sheetData sheetId="0" refreshError="1">
        <row r="2">
          <cell r="D2" t="str">
            <v>CONST.OF 2V RCC SLAB CULVERT AT 6/1 to 6/2 KM</v>
          </cell>
        </row>
        <row r="3">
          <cell r="B3" t="str">
            <v>PWD ROAD VATTEM TO PALEM (VIA) JAWAHARNAVODAYA SCHOOL,KARKONDA</v>
          </cell>
        </row>
        <row r="17">
          <cell r="H17">
            <v>2350</v>
          </cell>
        </row>
        <row r="32">
          <cell r="H32">
            <v>282.88</v>
          </cell>
        </row>
        <row r="37">
          <cell r="H37">
            <v>258.95999999999998</v>
          </cell>
        </row>
        <row r="59">
          <cell r="I59" t="str">
            <v>/cum</v>
          </cell>
        </row>
        <row r="67">
          <cell r="H67">
            <v>1410.4611040000002</v>
          </cell>
        </row>
        <row r="97">
          <cell r="H97">
            <v>2314.9090639999999</v>
          </cell>
        </row>
        <row r="105">
          <cell r="H105">
            <v>2722.5890640000002</v>
          </cell>
        </row>
        <row r="113">
          <cell r="H113">
            <v>2836.9890640000003</v>
          </cell>
        </row>
        <row r="138">
          <cell r="H138">
            <v>1120.2928879999999</v>
          </cell>
        </row>
        <row r="163">
          <cell r="H163">
            <v>1012.4607168000001</v>
          </cell>
        </row>
        <row r="182">
          <cell r="H182">
            <v>382.90917600000006</v>
          </cell>
        </row>
        <row r="189">
          <cell r="H189">
            <v>88.4</v>
          </cell>
        </row>
        <row r="199">
          <cell r="H199">
            <v>4.16</v>
          </cell>
        </row>
        <row r="215">
          <cell r="H215">
            <v>389.89599999999996</v>
          </cell>
        </row>
        <row r="233">
          <cell r="H233">
            <v>131.04</v>
          </cell>
        </row>
        <row r="245">
          <cell r="H245">
            <v>30.16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Data.F8.BTR"/>
      <sheetName val="leads"/>
      <sheetName val="rdamdata"/>
      <sheetName val="Material"/>
      <sheetName val="Plant &amp;  Machinery"/>
      <sheetName val="Data_F8_BTR"/>
      <sheetName val="Plant_&amp;__Machinery"/>
      <sheetName val="Labour"/>
      <sheetName val="Lead statement ss5"/>
      <sheetName val="Lead_statement_ss5"/>
      <sheetName val="DATA"/>
      <sheetName val="HDPE"/>
      <sheetName val="DI"/>
      <sheetName val="pvc"/>
      <sheetName val="Lead"/>
      <sheetName val="data existing_do not delete"/>
      <sheetName val="ssr-rates"/>
      <sheetName val="DATA_PRG"/>
      <sheetName val="Sheet1"/>
      <sheetName val="Rates-May-14"/>
      <sheetName val="clvrt_data"/>
      <sheetName val="t_prsr"/>
      <sheetName val="wh"/>
      <sheetName val="Nspt-smp-final-ORIGINAL"/>
      <sheetName val="TOP SLAB-beams"/>
      <sheetName val="int-Dia-pvc"/>
      <sheetName val="Plant 㫨  Machinery"/>
      <sheetName val="Plant_㫨__Machinery"/>
      <sheetName val="Data_F8_BTR3"/>
      <sheetName val="Plant_&amp;__Machinery3"/>
      <sheetName val="Lead_statement_ss53"/>
      <sheetName val="Data_F8_BTR1"/>
      <sheetName val="Plant_&amp;__Machinery1"/>
      <sheetName val="Lead_statement_ss51"/>
      <sheetName val="Data_F8_BTR2"/>
      <sheetName val="Plant_&amp;__Machinery2"/>
      <sheetName val="Lead_statement_ss52"/>
      <sheetName val="Works"/>
      <sheetName val="RMR"/>
      <sheetName val="General"/>
      <sheetName val="Lɥad"/>
      <sheetName val="id"/>
      <sheetName val="Bitumen trunk"/>
      <sheetName val="Feeder"/>
      <sheetName val="R99 etc"/>
      <sheetName val="Trunk unpaved"/>
      <sheetName val="m"/>
      <sheetName val="Levels"/>
      <sheetName val="MRATES"/>
      <sheetName val="mlead"/>
      <sheetName val="abs road"/>
      <sheetName val="coverpage"/>
      <sheetName val="Road data"/>
      <sheetName val="R_Det"/>
      <sheetName val="DATA-BASE"/>
      <sheetName val="DATA-ABSTRACT"/>
      <sheetName val="Class IV Qtr. Ele"/>
      <sheetName val="Bridge Data 2005-06"/>
      <sheetName val="bom"/>
      <sheetName val="Lead statement"/>
      <sheetName val="GROUND FLOOR"/>
      <sheetName val="water-hammar-strenght"/>
      <sheetName val="hdpe weights"/>
      <sheetName val="PVC weights"/>
      <sheetName val="0000000000000"/>
      <sheetName val="SSR"/>
      <sheetName val="VC 80"/>
      <sheetName val="VC 450"/>
      <sheetName val="hdpe_basic"/>
      <sheetName val="pvc_basic"/>
      <sheetName val="Rates"/>
      <sheetName val="PH data"/>
      <sheetName val="Common "/>
      <sheetName val="Delivery mains"/>
      <sheetName val="bundqty"/>
      <sheetName val="CONST"/>
      <sheetName val="PROCTOR"/>
      <sheetName val="Ins &amp; Bonds"/>
      <sheetName val="A-3.1"/>
      <sheetName val="Client req"/>
      <sheetName val="maya"/>
      <sheetName val="Specification"/>
      <sheetName val="Specification report"/>
      <sheetName val="data_existing_do_not_delete2"/>
      <sheetName val="Bitumen_trunk2"/>
      <sheetName val="R99_etc2"/>
      <sheetName val="Trunk_unpaved2"/>
      <sheetName val="abs_road2"/>
      <sheetName val="Road_data2"/>
      <sheetName val="Class_IV_Qtr__Ele2"/>
      <sheetName val="Bridge_Data_2005-062"/>
      <sheetName val="Lead_statement2"/>
      <sheetName val="GROUND_FLOOR2"/>
      <sheetName val="data_existing_do_not_delete"/>
      <sheetName val="Bitumen_trunk"/>
      <sheetName val="R99_etc"/>
      <sheetName val="Trunk_unpaved"/>
      <sheetName val="abs_road"/>
      <sheetName val="Road_data"/>
      <sheetName val="Class_IV_Qtr__Ele"/>
      <sheetName val="Bridge_Data_2005-06"/>
      <sheetName val="Lead_statement"/>
      <sheetName val="GROUND_FLOOR"/>
      <sheetName val="data_existing_do_not_delete1"/>
      <sheetName val="Bitumen_trunk1"/>
      <sheetName val="R99_etc1"/>
      <sheetName val="Trunk_unpaved1"/>
      <sheetName val="abs_road1"/>
      <sheetName val="Road_data1"/>
      <sheetName val="Class_IV_Qtr__Ele1"/>
      <sheetName val="Bridge_Data_2005-061"/>
      <sheetName val="Lead_statement1"/>
      <sheetName val="GROUND_FLOOR1"/>
      <sheetName val="Analy"/>
      <sheetName val="1-Pop Proj"/>
      <sheetName val="Estimate "/>
      <sheetName val="banilad"/>
      <sheetName val="SECPROP"/>
      <sheetName val="CABLENOS."/>
      <sheetName val="Main sheet"/>
      <sheetName val="MRoad data"/>
      <sheetName val="detls"/>
      <sheetName val="Sheet2"/>
      <sheetName val="Sheet3"/>
      <sheetName val="Sheet1 (2)"/>
      <sheetName val="wt of CID joint"/>
      <sheetName val="AC DAta"/>
      <sheetName val="Pipe Pilne MAch"/>
      <sheetName val="Sheet4"/>
      <sheetName val="Indurhty"/>
      <sheetName val="Indurhty 2016-17"/>
      <sheetName val="Sheet5"/>
      <sheetName val="1"/>
      <sheetName val="2"/>
      <sheetName val="3"/>
      <sheetName val="4"/>
      <sheetName val="final abstract"/>
      <sheetName val="BOQ (2)"/>
      <sheetName val="Rates SSR 2008-09"/>
      <sheetName val="PUMP_DATA"/>
      <sheetName val="Tees"/>
      <sheetName val="Usage"/>
      <sheetName val="C-data"/>
      <sheetName val="RWS"/>
      <sheetName val="Entry"/>
      <sheetName val="FORM-W3"/>
      <sheetName val="Quarry"/>
      <sheetName val="Line"/>
      <sheetName val="BTR"/>
      <sheetName val="CRUST"/>
      <sheetName val="QDTS"/>
      <sheetName val="Abs_CD_2"/>
      <sheetName val="road est"/>
      <sheetName val="ECV"/>
      <sheetName val="index"/>
      <sheetName val="Cover"/>
      <sheetName val="Cash2"/>
      <sheetName val="Design"/>
      <sheetName val="BWSCPlt"/>
      <sheetName val="CI"/>
      <sheetName val="G.R.P"/>
      <sheetName val="PSC REVISED"/>
      <sheetName val="DATA SHEET"/>
      <sheetName val="ANAL-PIPE LINE"/>
      <sheetName val="MS Pipe Working"/>
      <sheetName val="wh_data"/>
      <sheetName val="wh_data_R"/>
      <sheetName val="CPHEEO"/>
      <sheetName val="input"/>
      <sheetName val="civ data"/>
      <sheetName val="HDPE-pipe-rates"/>
      <sheetName val="pvc-pipe-rates"/>
      <sheetName val="650kL-design-final"/>
      <sheetName val="_5wgdhabfinal00_01"/>
      <sheetName val="SPT vs PHI"/>
      <sheetName val="PS1"/>
      <sheetName val="Rate Analysis"/>
      <sheetName val="RMR.PS"/>
      <sheetName val="BTR.PS"/>
      <sheetName val="Road data.PS"/>
      <sheetName val="Road data-TDR"/>
      <sheetName val="Data_F8_BTR4"/>
      <sheetName val="Plant_&amp;__Machinery4"/>
      <sheetName val="Lead_statement_ss54"/>
      <sheetName val="data_existing_do_not_delete3"/>
      <sheetName val="TOP_SLAB-beams"/>
      <sheetName val="Plant_㫨__Machinery1"/>
      <sheetName val="Common_"/>
      <sheetName val="Bitumen_trunk3"/>
      <sheetName val="R99_etc3"/>
      <sheetName val="Trunk_unpaved3"/>
      <sheetName val="abs_road3"/>
      <sheetName val="Road_data3"/>
      <sheetName val="Class_IV_Qtr__Ele3"/>
      <sheetName val="Bridge_Data_2005-063"/>
      <sheetName val="Lead_statement3"/>
      <sheetName val="GROUND_FLOOR3"/>
      <sheetName val="hdpe_weights"/>
      <sheetName val="PVC_weights"/>
      <sheetName val="VC_80"/>
      <sheetName val="VC_450"/>
      <sheetName val="PH_data"/>
      <sheetName val="Delivery_mains"/>
      <sheetName val="Ins_&amp;_Bonds"/>
      <sheetName val="A-3_1"/>
      <sheetName val="Client_req"/>
      <sheetName val="Specification_report"/>
      <sheetName val="1-Pop_Proj"/>
      <sheetName val="Estimate_"/>
      <sheetName val="CABLENOS_"/>
      <sheetName val="Main_sheet"/>
      <sheetName val="MRoad_data"/>
      <sheetName val="final_abstract"/>
      <sheetName val="Sheet1_(2)"/>
      <sheetName val="wt_of_CID_joint"/>
      <sheetName val="AC_DAta"/>
      <sheetName val="Pipe_Pilne_MAch"/>
      <sheetName val="Indurhty_2016-17"/>
      <sheetName val="gen_abstrct"/>
      <sheetName val="sand"/>
      <sheetName val="stone"/>
      <sheetName val="Mix Design"/>
      <sheetName val="Cost of O &amp; O"/>
      <sheetName val="WATER-HAMMER"/>
      <sheetName val="Mactan"/>
      <sheetName val="Mandaue"/>
      <sheetName val="Data-ELSR"/>
      <sheetName val="Bed Class"/>
      <sheetName val="CPIPE"/>
      <sheetName val="CPIPE2"/>
      <sheetName val="Cs"/>
      <sheetName val="DVALUE"/>
      <sheetName val="THK"/>
      <sheetName val="20kL-design-final"/>
      <sheetName val="Bill-12"/>
      <sheetName val="sup dat"/>
      <sheetName val="Detail In Door Stad"/>
      <sheetName val="IDCCALHYD_GOO"/>
      <sheetName val="Detailed"/>
      <sheetName val="concrete"/>
      <sheetName val="Civil Boq"/>
      <sheetName val="Summary"/>
      <sheetName val="LEAD S 10-11"/>
      <sheetName val="DATA 2021-22"/>
      <sheetName val="Staff Civil o&amp;m draft policy"/>
      <sheetName val="pop"/>
      <sheetName val="hdpe-rates"/>
      <sheetName val="pvc-rates"/>
      <sheetName val="Rate"/>
      <sheetName val="Convey"/>
      <sheetName val="C.D.Abs.Est."/>
      <sheetName val="Exp"/>
      <sheetName val="A 3_7"/>
      <sheetName val="other rates"/>
      <sheetName val="MTC-estimate"/>
      <sheetName val="Gen Abs"/>
      <sheetName val="Data_Base"/>
      <sheetName val="Work_sheet"/>
      <sheetName val="SUMP1420KL@HW"/>
      <sheetName val="Admin"/>
      <sheetName val="SALIENT"/>
      <sheetName val="Cd"/>
      <sheetName val="SewerCAD MH Data"/>
      <sheetName val="Design 2040 Design Flows-(1)"/>
      <sheetName val="SewerCAD Pipe Data-Actual 2040"/>
      <sheetName val="CONNECT"/>
      <sheetName val="analysis"/>
      <sheetName val="gen"/>
      <sheetName val="10"/>
      <sheetName val="11"/>
      <sheetName val="12"/>
      <sheetName val="2A"/>
      <sheetName val="2B"/>
      <sheetName val="2C"/>
      <sheetName val="2D"/>
      <sheetName val="2E"/>
      <sheetName val="2F"/>
      <sheetName val="2G"/>
      <sheetName val="2H"/>
      <sheetName val="3A"/>
      <sheetName val="3B"/>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4"/>
      <sheetName val="TBAL9697 -group wise  sdpl"/>
      <sheetName val="p&amp;m"/>
      <sheetName val="Staff Acco."/>
      <sheetName val="foundation(V)"/>
      <sheetName val="Data-2011-12"/>
      <sheetName val="DL CAL"/>
      <sheetName val="slab"/>
      <sheetName val="Flanged Beams"/>
      <sheetName val="Rectangular Beam"/>
      <sheetName val="Interface_SC"/>
      <sheetName val="Calc_ISC"/>
      <sheetName val="Calc_SC"/>
      <sheetName val="Interface_ISC"/>
      <sheetName val="GD"/>
      <sheetName val="Boq"/>
      <sheetName val="GF SB Ok "/>
      <sheetName val="Hire"/>
      <sheetName val="GF Columns"/>
      <sheetName val="DISCOUNT"/>
      <sheetName val="Global factors"/>
      <sheetName val="Weightage-Sub Sht"/>
      <sheetName val="OH"/>
      <sheetName val="Basic Rates"/>
      <sheetName val="beam-reinft"/>
      <sheetName val="Data o"/>
      <sheetName val="Lead  RATES"/>
      <sheetName val="inWords"/>
      <sheetName val="segments-details"/>
      <sheetName val="int-Dia-hdpe"/>
      <sheetName val="habs-list"/>
      <sheetName val="OSWI Qlfy"/>
      <sheetName val="AEOS Qlfy"/>
      <sheetName val="RCC Pier Checking"/>
      <sheetName val="T-BEAM (longitudinal)"/>
      <sheetName val="DECK SLAB DESIGN"/>
      <sheetName val="IRC TABLES"/>
      <sheetName val="Bed Fall"/>
      <sheetName val="CONVEYANCE  (2)"/>
      <sheetName val="ABS"/>
      <sheetName val="BM-HOOP"/>
      <sheetName val="m1"/>
      <sheetName val="ewst"/>
      <sheetName val="int-Dia"/>
      <sheetName val="nodes"/>
      <sheetName val="drains-data"/>
      <sheetName val="CC Rd Data"/>
      <sheetName val="GSB"/>
      <sheetName val="ALL ABSTRACT"/>
      <sheetName val="Medchal LEAD"/>
      <sheetName val="BoreWell"/>
      <sheetName val="Council hall"/>
      <sheetName val="Transport Shed"/>
      <sheetName val="Compost Plat"/>
      <sheetName val="Security Room"/>
      <sheetName val="Office Room"/>
      <sheetName val="Waste Receiving Platform"/>
      <sheetName val="DRCC Sheds"/>
      <sheetName val="C&amp;D Shed"/>
      <sheetName val="Compost Platform"/>
      <sheetName val="Compost Screening Storage Shed"/>
      <sheetName val="Est-Drain "/>
      <sheetName val="Drain section"/>
      <sheetName val="Mechanical Equipment"/>
      <sheetName val="Building Data"/>
      <sheetName val="Gate &amp; Chain link fencQty Civil"/>
      <sheetName val="Electrical &amp; Plumbing"/>
      <sheetName val="SHEDS STEEL QTY"/>
      <sheetName val="Mortars,"/>
      <sheetName val="data-Bld-20-21"/>
      <sheetName val="Civil SSR"/>
      <sheetName val="datas-CC Drain"/>
      <sheetName val="WS SSR"/>
      <sheetName val="WS Data"/>
      <sheetName val="conveyance"/>
      <sheetName val="ELE-INT"/>
      <sheetName val="ELE-ANALYSIS"/>
      <sheetName val="QUANTITY SHEET"/>
      <sheetName val="240 Meter Yard"/>
      <sheetName val="steel(240M Yard)"/>
      <sheetName val="Est-elec"/>
      <sheetName val="Est-plumbing"/>
      <sheetName val="Dismantling"/>
      <sheetName val="Datas-Dismantling"/>
      <sheetName val="other_rates"/>
      <sheetName val="other_rates1"/>
      <sheetName val="PH data-16-17"/>
      <sheetName val="Bld up to 3F"/>
      <sheetName val="C-Mat-16-17-"/>
      <sheetName val="labour&amp; Hire-16-17"/>
      <sheetName val="Process"/>
      <sheetName val="Buildings"/>
      <sheetName val="VI Floor Beam "/>
      <sheetName val="Boq Block A"/>
      <sheetName val="Valves"/>
      <sheetName val="Title"/>
      <sheetName val="Ventway Calculations"/>
      <sheetName val="Suppl-data"/>
      <sheetName val="data-WC"/>
      <sheetName val="1V800"/>
      <sheetName val="X-2"/>
      <sheetName val="EDWise"/>
      <sheetName val="Civil-works"/>
      <sheetName val="Basic data "/>
      <sheetName val="TTL"/>
      <sheetName val="NTFP"/>
      <sheetName val="Sarpanchs (1012)"/>
      <sheetName val="BLK3"/>
      <sheetName val="BLK2"/>
      <sheetName val="E &amp; R"/>
      <sheetName val="radar"/>
      <sheetName val="UG"/>
      <sheetName val="not req 3"/>
      <sheetName val="Cable-data"/>
      <sheetName val="MRMECADAMoad data"/>
      <sheetName val="Rates_SSR_2008-09"/>
      <sheetName val="RMR_PS"/>
      <sheetName val="BTR_PS"/>
      <sheetName val="Road_data_PS"/>
      <sheetName val="Road_data-TDR"/>
      <sheetName val="BOQ_(2)"/>
      <sheetName val="Data_F8_BTR5"/>
      <sheetName val="Plant_&amp;__Machinery5"/>
      <sheetName val="Lead_statement_ss55"/>
      <sheetName val="data_existing_do_not_delete4"/>
      <sheetName val="TOP_SLAB-beams1"/>
      <sheetName val="Plant_㫨__Machinery2"/>
      <sheetName val="PH_data1"/>
      <sheetName val="Bitumen_trunk4"/>
      <sheetName val="R99_etc4"/>
      <sheetName val="Trunk_unpaved4"/>
      <sheetName val="abs_road4"/>
      <sheetName val="Road_data4"/>
      <sheetName val="Class_IV_Qtr__Ele4"/>
      <sheetName val="Bridge_Data_2005-064"/>
      <sheetName val="Lead_statement4"/>
      <sheetName val="GROUND_FLOOR4"/>
      <sheetName val="hdpe_weights1"/>
      <sheetName val="PVC_weights1"/>
      <sheetName val="VC_801"/>
      <sheetName val="VC_4501"/>
      <sheetName val="Rates_SSR_2008-091"/>
      <sheetName val="Ins_&amp;_Bonds1"/>
      <sheetName val="A-3_11"/>
      <sheetName val="Client_req1"/>
      <sheetName val="MRoad_data1"/>
      <sheetName val="Sheet1_(2)1"/>
      <sheetName val="wt_of_CID_joint1"/>
      <sheetName val="AC_DAta1"/>
      <sheetName val="Pipe_Pilne_MAch1"/>
      <sheetName val="Indurhty_2016-171"/>
      <sheetName val="Delivery_mains1"/>
      <sheetName val="MASTER"/>
      <sheetName val="basdat"/>
      <sheetName val="11.Habitations"/>
      <sheetName val="Sheet11"/>
      <sheetName val="Prjt"/>
      <sheetName val="FACE"/>
      <sheetName val="Material "/>
      <sheetName val="Labour &amp; Plant"/>
      <sheetName val="Fee Rate Summary"/>
      <sheetName val="economic PM"/>
      <sheetName val="SOR"/>
      <sheetName val="AV-HDPE"/>
      <sheetName val="Di_gate-HDPE"/>
      <sheetName val="Input DataGS"/>
      <sheetName val="Input Data"/>
      <sheetName val="abst"/>
      <sheetName val="SSR 2016-17"/>
      <sheetName val="SSR 2015-16"/>
      <sheetName val="DATA SHEET FOR 2012 - 13"/>
      <sheetName val="Ghanapur to Suraram jn. det"/>
      <sheetName val="Data well"/>
      <sheetName val="Set"/>
      <sheetName val="Data-Road "/>
      <sheetName val="DATA-CD "/>
      <sheetName val="DATA ENTRY SHEET"/>
      <sheetName val="TOTAL DATA"/>
      <sheetName val="HP PIPE  DATA"/>
      <sheetName val="SLAB  DATA"/>
      <sheetName val="DATA SHEET FOR 2014-15"/>
      <sheetName val="HP"/>
      <sheetName val="mtc esti"/>
      <sheetName val="Road Detail Est."/>
      <sheetName val="Civil Works"/>
      <sheetName val="Code"/>
      <sheetName val="rmr "/>
      <sheetName val="road data "/>
      <sheetName val="TS memo"/>
      <sheetName val="Lookup"/>
      <sheetName val="QTY-CRUST-SR"/>
      <sheetName val="CROSS-SECTION"/>
      <sheetName val="QTY-CRUST-MCW"/>
      <sheetName val="hyperstatic-3"/>
      <sheetName val="Datas"/>
      <sheetName val="Revised ANN2"/>
      <sheetName val="dist dump"/>
      <sheetName val="AV-DI"/>
      <sheetName val="DI gate-DI"/>
      <sheetName val="DIgate_PVC "/>
      <sheetName val="1920"/>
      <sheetName val="A"/>
      <sheetName val="G_R_P"/>
      <sheetName val="PSC_REVISED"/>
      <sheetName val="road_est"/>
      <sheetName val="civ_data"/>
      <sheetName val="ANAL-PIPE_LINE"/>
      <sheetName val="MS_Pipe_Working"/>
      <sheetName val="Mix_Design"/>
      <sheetName val="Cost_of_O_&amp;_O"/>
      <sheetName val="SPT_vs_PHI"/>
      <sheetName val="DATA_2021-22"/>
      <sheetName val="Staff_Civil_o&amp;m_draft_policy"/>
      <sheetName val="ssr20506"/>
      <sheetName val="3405-2014"/>
      <sheetName val="Qty"/>
      <sheetName val="LABOUR RATE"/>
      <sheetName val="Material Rate"/>
      <sheetName val="PVC DATA General"/>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CDdata_(2)"/>
      <sheetName val="Plant_&amp;__Machinery"/>
      <sheetName val="r"/>
      <sheetName val="Sheet1"/>
      <sheetName val="sand"/>
      <sheetName val="stone"/>
      <sheetName val="MRATES"/>
      <sheetName val="Rates SSR 2008-09"/>
      <sheetName val="final abstract"/>
      <sheetName val="Devider(CC)"/>
      <sheetName val="Devider (CRS)"/>
      <sheetName val="data-Parks-new"/>
      <sheetName val="C-Mat-Gen-"/>
      <sheetName val="Data "/>
      <sheetName val="Devider (CRS) final"/>
      <sheetName val="GA"/>
      <sheetName val="Single Devider"/>
      <sheetName val="v"/>
      <sheetName val="rdamdata"/>
      <sheetName val="DATA_PRG"/>
      <sheetName val="Quarry"/>
      <sheetName val="RMR"/>
      <sheetName val="Line"/>
      <sheetName val="BTR"/>
      <sheetName val="CRUST"/>
      <sheetName val="QDTS"/>
      <sheetName val="Rates"/>
      <sheetName val="Road data"/>
      <sheetName val="Lead"/>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heet2"/>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coverpage"/>
      <sheetName val="Rd.Est"/>
      <sheetName val="Works"/>
      <sheetName val="General"/>
      <sheetName val="HDPE"/>
      <sheetName val="DI"/>
      <sheetName val="pvc"/>
      <sheetName val="Rates2"/>
      <sheetName val="CDdata_(2)1"/>
      <sheetName val="Plant_&amp;__Machinery1"/>
      <sheetName val="CDdata_(2)2"/>
      <sheetName val="Plant_&amp;__Machinery2"/>
      <sheetName val="BALAN1"/>
      <sheetName val="m"/>
      <sheetName val="Convey"/>
      <sheetName val="c.d.abs.est."/>
      <sheetName val="pvc_basic"/>
      <sheetName val="Staff Acco."/>
      <sheetName val="SC Cost FEB 03"/>
      <sheetName val="mlead"/>
      <sheetName val="abs road"/>
      <sheetName val="Abs_CD_2"/>
      <sheetName val="road est"/>
      <sheetName val="ECV"/>
      <sheetName val="hdpe_basic"/>
      <sheetName val="BLK2"/>
      <sheetName val="BLK3"/>
      <sheetName val="E &amp; R"/>
      <sheetName val="radar"/>
      <sheetName val="UG"/>
      <sheetName val="Rates_SSR_2008-09"/>
      <sheetName val="final_abstract"/>
      <sheetName val="Devider_(CRS)"/>
      <sheetName val="Data_"/>
      <sheetName val="Devider_(CRS)_final"/>
      <sheetName val="Single_Devider"/>
      <sheetName val="Road_data"/>
      <sheetName val="Abs"/>
      <sheetName val="bom"/>
      <sheetName val="wh_data"/>
      <sheetName val="CPHEEO"/>
      <sheetName val="wh_data_R"/>
      <sheetName val="input"/>
      <sheetName val="MRoad data"/>
      <sheetName val="lead-st"/>
      <sheetName val="not req 3"/>
      <sheetName val="Estt"/>
      <sheetName val="road detail est."/>
      <sheetName val="TS memo"/>
      <sheetName val="DATA-BASE"/>
      <sheetName val="DATA-ABSTRACT"/>
      <sheetName val="detls"/>
      <sheetName val="Levels"/>
      <sheetName val="PS1"/>
      <sheetName val="GT DUMP"/>
      <sheetName val="sancdump"/>
      <sheetName val="GZL"/>
      <sheetName val="Gen_Abs"/>
      <sheetName val="cert"/>
      <sheetName val="Lead statement ss5"/>
      <sheetName val="maya"/>
      <sheetName val="Iocount"/>
      <sheetName val="int-Dia"/>
      <sheetName val="habs-list"/>
      <sheetName val="nodes"/>
      <sheetName val="X-2"/>
      <sheetName val="ewst"/>
      <sheetName val="C-data"/>
      <sheetName val="Sheet1 (2)"/>
      <sheetName val="Wordsdata"/>
      <sheetName val="factors"/>
      <sheetName val="Lead  RATES"/>
      <sheetName val="hdpe weights"/>
      <sheetName val="PVC weights"/>
      <sheetName val="index"/>
      <sheetName val="Usage"/>
      <sheetName val="int-Dia-hdpe"/>
      <sheetName val="int-Dia-pvc"/>
      <sheetName val="segments-details"/>
      <sheetName val="Specification report"/>
      <sheetName val="FORM7"/>
      <sheetName val="Data base"/>
      <sheetName val="l"/>
      <sheetName val="CDd!ta"/>
      <sheetName val="Suppl-data"/>
      <sheetName val="SUMP1420KL@HW"/>
      <sheetName val="3V 6mt "/>
      <sheetName val="3V 1000PC "/>
      <sheetName val="1V 3mt"/>
      <sheetName val="Road dam"/>
      <sheetName val="civ data"/>
      <sheetName val="clvrt_data"/>
      <sheetName val="Ins &amp; Bonds"/>
      <sheetName val="A-3.1"/>
      <sheetName val="Client req"/>
      <sheetName val="ESTIMATE"/>
      <sheetName val="VIP03"/>
      <sheetName val="VIP_02"/>
      <sheetName val="Summary"/>
      <sheetName val="Prjt"/>
      <sheetName val="Common "/>
      <sheetName val="app2"/>
      <sheetName val="road safety datas"/>
      <sheetName val="Below_Earth"/>
      <sheetName val="Fee Rate Summary"/>
      <sheetName val="Sub -  Analysis"/>
      <sheetName val="Labour rates"/>
      <sheetName val="Rate analysis"/>
      <sheetName val="87.Gazinagar"/>
      <sheetName val="HDPE-pipe-rates"/>
      <sheetName val="pvc-pipe-rates"/>
      <sheetName val="Nspt-smp-final-ORIGINAL"/>
      <sheetName val="t_prsr"/>
      <sheetName val="ssr-rates"/>
      <sheetName val="wh"/>
      <sheetName val="0000000000000"/>
      <sheetName val="RMR 2008-09"/>
      <sheetName val="Existing"/>
      <sheetName val="Material "/>
      <sheetName val="Labour &amp; Plant"/>
      <sheetName val="Design"/>
      <sheetName val="Spec"/>
      <sheetName val="Detail Est"/>
      <sheetName val="10KL OHSR"/>
      <sheetName val=" data sheet "/>
      <sheetName val="Rate"/>
      <sheetName val="sheet6"/>
      <sheetName val="work_sheet"/>
      <sheetName val="Y palem"/>
      <sheetName val="MDR"/>
      <sheetName val="Comparative Yerrupalem"/>
      <sheetName val="Comparative Madhira"/>
      <sheetName val="Comparative Bonakal"/>
      <sheetName val="SSR"/>
      <sheetName val="Earth work"/>
      <sheetName val="AC"/>
      <sheetName val="Bonakkal"/>
      <sheetName val="Wyra"/>
      <sheetName val="Comparative Abst"/>
      <sheetName val="Yer"/>
      <sheetName val="WATER-HAMMER"/>
      <sheetName val="m1"/>
      <sheetName val="pop"/>
      <sheetName val="R_Det"/>
      <sheetName val="data existing_do not delet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sheetData sheetId="67"/>
      <sheetData sheetId="68"/>
      <sheetData sheetId="69"/>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t"/>
      <sheetName val="rdamdata"/>
      <sheetName val="leads"/>
      <sheetName val="v"/>
      <sheetName val="r"/>
      <sheetName val="Lead"/>
      <sheetName val="wh"/>
      <sheetName val="HDPE"/>
      <sheetName val="pvc_basic"/>
      <sheetName val="Labour"/>
      <sheetName val="Material"/>
      <sheetName val="Plant &amp;  Machinery"/>
      <sheetName val="GEN-ABS Del"/>
      <sheetName val="Rates SSR 2008-09"/>
      <sheetName val="m"/>
      <sheetName val="DATA_PRG"/>
      <sheetName val="mlead"/>
      <sheetName val="MRATES"/>
      <sheetName val="Cover"/>
      <sheetName val="BALAN1"/>
      <sheetName val="Voucher"/>
      <sheetName val="FORM7"/>
      <sheetName val="DI"/>
      <sheetName val="pvc"/>
      <sheetName val="abs road"/>
      <sheetName val="DATA"/>
      <sheetName val="mas_hab"/>
      <sheetName val="Staff Acco."/>
      <sheetName val="RMR"/>
      <sheetName val="BHANDUP"/>
      <sheetName val="Plant_&amp;__Machinery"/>
      <sheetName val="GEN-ABS_Del"/>
      <sheetName val="Rates_SSR_2008-09"/>
      <sheetName val="Rates"/>
      <sheetName val=" Doors-Window (2)"/>
      <sheetName val="DATA-BASE"/>
      <sheetName val="DATA-ABSTRACT"/>
      <sheetName val="ewst"/>
      <sheetName val="BTR"/>
      <sheetName val="Road data"/>
      <sheetName val="coverpage"/>
      <sheetName val="R_Det"/>
      <sheetName val="GT DUMP"/>
      <sheetName val="sancdump"/>
      <sheetName val="Lead statement ss5"/>
      <sheetName val="ONLINE DUMP"/>
      <sheetName val="TS memo"/>
      <sheetName val="GF SB Ok "/>
      <sheetName val="hdpe_basic"/>
      <sheetName val="civ data"/>
      <sheetName val="PRECAST lightconc-II"/>
      <sheetName val="sectorwise"/>
      <sheetName val="pv cement"/>
      <sheetName val="POL"/>
      <sheetName val="PH RATE"/>
      <sheetName val="road safety datas"/>
      <sheetName val="0000000000000"/>
      <sheetName val="11.Habitations"/>
      <sheetName val="DATA-2005-06"/>
      <sheetName val="CABLE DATA"/>
      <sheetName val="Lead statement"/>
      <sheetName val="Sheet11"/>
      <sheetName val="Addl.40"/>
      <sheetName val="Summary"/>
      <sheetName val="Material "/>
      <sheetName val="Labour &amp; Plant"/>
      <sheetName val="Prjt"/>
      <sheetName val="not req 3"/>
      <sheetName val="Sub -  Analysis"/>
      <sheetName val="Labour rates"/>
      <sheetName val="m1"/>
      <sheetName val="C-data"/>
      <sheetName val="hdpe weights"/>
      <sheetName val="PVC weights"/>
      <sheetName val="index"/>
      <sheetName val="Works"/>
      <sheetName val="Detailed"/>
      <sheetName val="face"/>
      <sheetName val="INPUT"/>
      <sheetName val="BidRequirement"/>
      <sheetName val="Road Detail Est."/>
      <sheetName val="maya"/>
      <sheetName val="ssr-rates"/>
      <sheetName val="t_prsr"/>
      <sheetName val="id"/>
      <sheetName val="bundqty"/>
      <sheetName val="Sheet5"/>
    </sheetNames>
    <sheetDataSet>
      <sheetData sheetId="0">
        <row r="1">
          <cell r="JB1">
            <v>0</v>
          </cell>
        </row>
      </sheetData>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refreshError="1"/>
      <sheetData sheetId="9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s"/>
      <sheetName val="ssr-rates"/>
      <sheetName val="rdamdata"/>
      <sheetName val="0000000000000"/>
      <sheetName val="Lead statement"/>
      <sheetName val="pvc"/>
      <sheetName val="census91"/>
      <sheetName val="HDPE"/>
      <sheetName val="DI"/>
      <sheetName val="DATA"/>
      <sheetName val="GF SB Ok "/>
      <sheetName val="Levels"/>
      <sheetName val="HDPE-pipe-rates"/>
      <sheetName val="pvc-pipe-rates"/>
      <sheetName val="Labour"/>
      <sheetName val="Material"/>
      <sheetName val="Plant &amp;  Machinery"/>
      <sheetName val="DATA_PRG"/>
      <sheetName val="maya"/>
      <sheetName val="C-data"/>
      <sheetName val="RMR"/>
      <sheetName val="MRATES"/>
      <sheetName val="stone"/>
      <sheetName val="Road data"/>
      <sheetName val="Nspt-smp-final-ORIGINAL"/>
      <sheetName val="Lead"/>
      <sheetName val="BTR"/>
      <sheetName val="DES"/>
      <sheetName val="COVER"/>
      <sheetName val="HP PIPE  DATA"/>
      <sheetName val="SLAB  DATA"/>
      <sheetName val="mlead"/>
      <sheetName val="splmidata"/>
      <sheetName val="ppraodata"/>
      <sheetName val="CONST"/>
      <sheetName val="Estimate "/>
      <sheetName val="EDWise"/>
      <sheetName val="BHANDUP"/>
      <sheetName val="PRECAST lightconc-II"/>
      <sheetName val="data existing_do not delete"/>
      <sheetName val="Sheet3"/>
      <sheetName val="Quarry"/>
      <sheetName val="Line"/>
      <sheetName val="CRUST"/>
      <sheetName val="QDTS"/>
      <sheetName val="Rates"/>
      <sheetName val="m"/>
      <sheetName val="MRoad data"/>
      <sheetName val="AV-HDPE"/>
      <sheetName val="Di_gate-HDPE"/>
      <sheetName val="Sheet2"/>
      <sheetName val="Common "/>
      <sheetName val="final abstract"/>
      <sheetName val="Rate Analysis"/>
      <sheetName val="Basicrates"/>
      <sheetName val="discount"/>
      <sheetName val="mas_hab"/>
      <sheetName val="BLK3"/>
      <sheetName val="BLK2"/>
      <sheetName val="radar"/>
      <sheetName val="E &amp; R"/>
      <sheetName val="hdpe_basic"/>
      <sheetName val="pvc_basic"/>
      <sheetName val="bom"/>
      <sheetName val="SPT vs PHI"/>
      <sheetName val=" data sheet "/>
      <sheetName val="DATA-BASE"/>
      <sheetName val="DATA-ABSTRACT"/>
      <sheetName val="sand"/>
      <sheetName val="clvrt_data"/>
      <sheetName val="wh_data_R"/>
      <sheetName val="wh_data"/>
      <sheetName val="CPHEEO"/>
      <sheetName val="input"/>
      <sheetName val="hdpe weights"/>
      <sheetName val="PVC weights"/>
      <sheetName val="t_prsr"/>
      <sheetName val="wh"/>
      <sheetName val="Data.F8.BTR"/>
      <sheetName val="GA"/>
      <sheetName val="hdpe-rates"/>
      <sheetName val="pvc-rates"/>
      <sheetName val="detls"/>
      <sheetName val="Civil Boq"/>
      <sheetName val="Summary"/>
      <sheetName val="Note"/>
      <sheetName val="Specification"/>
      <sheetName val="analy"/>
      <sheetName val="basdat"/>
      <sheetName val="Abs"/>
      <sheetName val="Lead_statement"/>
      <sheetName val="GF_SB_Ok_"/>
      <sheetName val="Plant_&amp;__Machinery"/>
      <sheetName val="ROAD_DATA"/>
      <sheetName val="HP_PIPE__DATA"/>
      <sheetName val="SLAB__DATA"/>
      <sheetName val="Estimate_"/>
      <sheetName val="PRECAST_lightconc-II"/>
      <sheetName val="data_existing_do_not_delete"/>
      <sheetName val="MRoad_data"/>
      <sheetName val="id"/>
      <sheetName val="WITH STACKING CHARGES"/>
      <sheetName val="Main sheet"/>
      <sheetName val="Legal Risk Analysis"/>
      <sheetName val="Data_Base"/>
      <sheetName val="G F  (2)"/>
      <sheetName val="road detail est."/>
      <sheetName val="WATER-HAMMER"/>
      <sheetName val="Global factors"/>
      <sheetName val="GT DUMP"/>
      <sheetName val="sancdump"/>
      <sheetName val="strong stylecolor blueDate Wise"/>
      <sheetName val="coverpage"/>
      <sheetName val="ROADS"/>
      <sheetName val="BALAN1"/>
      <sheetName val="civ data"/>
      <sheetName val="overviewbarmer"/>
      <sheetName val="Master_data"/>
      <sheetName val="R_Det"/>
      <sheetName val="Table10"/>
      <sheetName val="Table11"/>
      <sheetName val="Table12"/>
      <sheetName val="SSR 2014-15 Rates"/>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Materials"/>
      <sheetName val="Conveyance"/>
      <sheetName val="ESTIMATE"/>
      <sheetName val="Bitumen trunk"/>
      <sheetName val="Feeder"/>
      <sheetName val="R99 etc"/>
      <sheetName val="Trunk unpaved"/>
      <sheetName val="Data_Renuals"/>
      <sheetName val="Labour rates"/>
      <sheetName val="Cover-MEstt."/>
      <sheetName val="bldg"/>
      <sheetName val="Proforma -II "/>
      <sheetName val="sectorwise"/>
      <sheetName val="organi synthesis lab"/>
      <sheetName val="Suppl-data"/>
      <sheetName val="Data o"/>
      <sheetName val="Boq"/>
      <sheetName val="C &amp; G RHS"/>
      <sheetName val="GenAbst"/>
      <sheetName val="Gen Abs"/>
      <sheetName val="11.Habitations"/>
      <sheetName val="Rate"/>
      <sheetName val="Roadlist"/>
      <sheetName val="Estt"/>
      <sheetName val="Lead statement ss5"/>
      <sheetName val="Flight-1"/>
      <sheetName val="Sent NHO"/>
      <sheetName val="MTC-estimate"/>
      <sheetName val="Basic Rates"/>
      <sheetName val="Cover Page"/>
      <sheetName val="G Hostel"/>
      <sheetName val="Main Bldg"/>
      <sheetName val="B Student Hostel"/>
      <sheetName val="B Resident Hostel"/>
      <sheetName val="Qtrs"/>
      <sheetName val="Kitchen&amp;Dining"/>
      <sheetName val="STP"/>
      <sheetName val="WTP"/>
      <sheetName val="Sump"/>
      <sheetName val="Sump (2)"/>
      <sheetName val="Compound wall"/>
      <sheetName val="Sheet1 (3)"/>
      <sheetName val="abs road"/>
      <sheetName val="TS memo"/>
      <sheetName val="m1"/>
      <sheetName val="pop"/>
      <sheetName val="Abs_CD_2"/>
      <sheetName val="road est"/>
      <sheetName val="ECV"/>
      <sheetName val="data r-i 1"/>
      <sheetName val="E_&amp;_R"/>
      <sheetName val="Rate_Analysis"/>
      <sheetName val="Lead_statement1"/>
      <sheetName val="GF_SB_Ok_1"/>
      <sheetName val="Plant_&amp;__Machinery1"/>
      <sheetName val="Road_data1"/>
      <sheetName val="HP_PIPE__DATA1"/>
      <sheetName val="SLAB__DATA1"/>
      <sheetName val="MRoad_data1"/>
      <sheetName val="E_&amp;_R1"/>
      <sheetName val="Dayworks_Bill"/>
      <sheetName val="Bills_of_Quantities"/>
      <sheetName val="Dayworks Bill"/>
      <sheetName val="Bills of Quantities"/>
      <sheetName val="not req 3"/>
      <sheetName val="Work_sheet"/>
      <sheetName val="BWSCPlt"/>
      <sheetName val="CI"/>
      <sheetName val="G.R.P"/>
      <sheetName val="PSC REVISED"/>
      <sheetName val="Rates-May-14"/>
      <sheetName val="STN WISE EMR"/>
      <sheetName val="UG"/>
      <sheetName val="Material "/>
      <sheetName val="Labour &amp; Plant"/>
      <sheetName val="Pier Design(with offset)"/>
      <sheetName val="1-Pop Proj"/>
      <sheetName val="PROCTOR"/>
      <sheetName val="Sheet1 (2)"/>
      <sheetName val="Proforma-I (2)"/>
      <sheetName val="final data"/>
      <sheetName val="Calc1"/>
      <sheetName val="Specification report"/>
      <sheetName val="C.D.Abs.Est."/>
      <sheetName val="Sorted"/>
      <sheetName val="Culverts"/>
      <sheetName val="Usage"/>
      <sheetName val="General"/>
      <sheetName val="SS FILTERS"/>
      <sheetName val="PMAY DATA 2016-17"/>
      <sheetName val="Final Status as on 15.09.2021"/>
      <sheetName val="12"/>
      <sheetName val="_5wgdhabfinal00_01"/>
      <sheetName val="agl-pump-sets"/>
      <sheetName val="EG"/>
      <sheetName val="pump-sets(AI)"/>
      <sheetName val="per-capita"/>
      <sheetName val="towns&amp;villages"/>
      <sheetName val="bricks"/>
      <sheetName val="SAL_MARCH2011"/>
      <sheetName val="DATAS"/>
      <sheetName val="SubAnlysis"/>
      <sheetName val="hdpe_weights"/>
      <sheetName val="PVC_weights"/>
      <sheetName val="SPT_vs_PHI"/>
      <sheetName val="Data_F8_BTR"/>
      <sheetName val="Common_"/>
      <sheetName val="final_abstract"/>
      <sheetName val="int-Dia-pvc"/>
      <sheetName val="Sheet6"/>
      <sheetName val="FORM-16"/>
      <sheetName val="leads-c"/>
    </sheetNames>
    <sheetDataSet>
      <sheetData sheetId="0">
        <row r="2">
          <cell r="F2">
            <v>100</v>
          </cell>
        </row>
      </sheetData>
      <sheetData sheetId="1"/>
      <sheetData sheetId="2"/>
      <sheetData sheetId="3"/>
      <sheetData sheetId="4"/>
      <sheetData sheetId="5"/>
      <sheetData sheetId="6"/>
      <sheetData sheetId="7"/>
      <sheetData sheetId="8" refreshError="1">
        <row r="2">
          <cell r="F2">
            <v>100</v>
          </cell>
        </row>
        <row r="4">
          <cell r="F4">
            <v>65</v>
          </cell>
        </row>
      </sheetData>
      <sheetData sheetId="9">
        <row r="2">
          <cell r="F2">
            <v>100</v>
          </cell>
        </row>
      </sheetData>
      <sheetData sheetId="10">
        <row r="2">
          <cell r="F2">
            <v>100</v>
          </cell>
        </row>
      </sheetData>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rdamdata"/>
      <sheetName val="leads"/>
      <sheetName val="ssr-rates"/>
      <sheetName val="HDPE"/>
      <sheetName val="Estimate "/>
      <sheetName val="stone"/>
      <sheetName val="EDWise"/>
      <sheetName val="PRECAST lightconc-II"/>
      <sheetName val="data existing_do not delete"/>
      <sheetName val="Lead"/>
      <sheetName val="BHANDUP"/>
      <sheetName val="Quarry"/>
      <sheetName val="Line"/>
      <sheetName val="CRUST"/>
      <sheetName val="QDTS"/>
      <sheetName val="RMR"/>
      <sheetName val="Rates"/>
      <sheetName val="BTR"/>
      <sheetName val="Road data"/>
      <sheetName val="Sheet3"/>
      <sheetName val="DI"/>
      <sheetName val="pvc"/>
      <sheetName val="DATA"/>
      <sheetName val="coverpage"/>
      <sheetName val="mlead"/>
      <sheetName val="ROADS"/>
      <sheetName val="BALAN1"/>
      <sheetName val="Levels"/>
      <sheetName val="Labour"/>
      <sheetName val="Material"/>
      <sheetName val="Plant &amp;  Machinery"/>
      <sheetName val="civ data"/>
      <sheetName val="id"/>
      <sheetName val="wh"/>
      <sheetName val="census91"/>
      <sheetName val="0000000000000"/>
      <sheetName val="maya"/>
      <sheetName val="C-data"/>
      <sheetName val="Lead statement"/>
      <sheetName val="MRATES"/>
      <sheetName val="Nspt-smp-final-ORIGINAL"/>
      <sheetName val="DES"/>
      <sheetName val="COVER"/>
      <sheetName val="HP PIPE  DATA"/>
      <sheetName val="SLAB  DATA"/>
      <sheetName val="DATA_PRG"/>
      <sheetName val="pvc_basic"/>
      <sheetName val="overviewbarmer"/>
      <sheetName val="Master_data"/>
      <sheetName val="Boq"/>
      <sheetName val="C &amp; G RHS"/>
      <sheetName val="Estimate_"/>
      <sheetName val="PRECAST_lightconc-II"/>
      <sheetName val="data_existing_do_not_delete"/>
      <sheetName val="Road_data"/>
      <sheetName val="Road Detail Est."/>
      <sheetName val="PROCTOR"/>
      <sheetName val="GF SB Ok "/>
      <sheetName val="HDPE-pipe-rates"/>
      <sheetName val="pvc-pipe-rates"/>
      <sheetName val="splmidata"/>
      <sheetName val="ppraodata"/>
      <sheetName val="CONST"/>
      <sheetName val="m"/>
      <sheetName val="MRoad data"/>
      <sheetName val="AV-HDPE"/>
      <sheetName val="Di_gate-HDPE"/>
      <sheetName val="DISCOUNT"/>
      <sheetName val="t_prsr"/>
      <sheetName val="Common "/>
      <sheetName val="final abstract"/>
      <sheetName val="Basicrates"/>
      <sheetName val="mas_hab"/>
      <sheetName val="BLK3"/>
      <sheetName val="BLK2"/>
      <sheetName val="radar"/>
      <sheetName val="E &amp; R"/>
      <sheetName val="hdpe_basic"/>
      <sheetName val="Data o"/>
      <sheetName val="GenAbst"/>
      <sheetName val="Gen Abs"/>
      <sheetName val="11.Habitations"/>
      <sheetName val="bom"/>
      <sheetName val="Rate"/>
      <sheetName val="Sheet1 (2)"/>
      <sheetName val="Data.F8.BTR"/>
      <sheetName val="Proforma-I (2)"/>
      <sheetName val="abs road"/>
      <sheetName val="TS memo"/>
      <sheetName val="work_sheet"/>
      <sheetName val="segments-details"/>
      <sheetName val="int-Dia-hdpe"/>
      <sheetName val="habs-list"/>
      <sheetName val="int-Dia-pvc"/>
      <sheetName val="LEAD S 10-11"/>
      <sheetName val="Flight-1"/>
      <sheetName val="QTY"/>
      <sheetName val="R_Det"/>
      <sheetName val="Sheet2"/>
      <sheetName val="Rate Analysis"/>
      <sheetName val="SPT vs PHI"/>
      <sheetName val="wh_data_R"/>
      <sheetName val="wh_data"/>
      <sheetName val="CPHEEO"/>
      <sheetName val="input"/>
      <sheetName val="hdpe weights"/>
      <sheetName val="PVC weights"/>
      <sheetName val="DATA-BASE"/>
      <sheetName val="DATA-ABSTRACT"/>
      <sheetName val="sand"/>
      <sheetName val="clvrt_data"/>
      <sheetName val="GA"/>
      <sheetName val="hdpe-rates"/>
      <sheetName val="pvc-rates"/>
      <sheetName val="detls"/>
      <sheetName val=" data sheet "/>
      <sheetName val="ABS"/>
      <sheetName val="Abs_CD_2"/>
      <sheetName val="road est"/>
      <sheetName val="ECV"/>
      <sheetName val="Civil Boq"/>
      <sheetName val="Summary"/>
      <sheetName val="Note"/>
      <sheetName val="Specification"/>
      <sheetName val="analy"/>
      <sheetName val="basdat"/>
      <sheetName val="WITH STACKING CHARGES"/>
      <sheetName val="Table10"/>
      <sheetName val="Table11"/>
      <sheetName val="Table12"/>
      <sheetName val="SSR 2014-15 Rates"/>
      <sheetName val="Format-A (B)"/>
      <sheetName val="Format-A"/>
      <sheetName val="Format-A (HQ)"/>
      <sheetName val="Sheet2 (2)"/>
      <sheetName val="Format-A (S)"/>
      <sheetName val="UG"/>
      <sheetName val="Design"/>
      <sheetName val="Prjt"/>
      <sheetName val="DATA-2005-06"/>
      <sheetName val="not req 3"/>
      <sheetName val="suppl-data"/>
      <sheetName val="joinery data"/>
      <sheetName val="Master data"/>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Materials"/>
      <sheetName val="Conveyance"/>
      <sheetName val="Bitumen trunk"/>
      <sheetName val="Feeder"/>
      <sheetName val="R99 etc"/>
      <sheetName val="Trunk unpaved"/>
      <sheetName val="Data_Renuals"/>
      <sheetName val="Data_Base"/>
      <sheetName val="Labour rates"/>
      <sheetName val="Legal Risk Analysis"/>
      <sheetName val="Cover-MEstt."/>
      <sheetName val="bldg"/>
      <sheetName val="G F  (2)"/>
      <sheetName val="Main sheet"/>
      <sheetName val="G Hostel"/>
      <sheetName val="Main Bldg"/>
      <sheetName val="B Student Hostel"/>
      <sheetName val="B Resident Hostel"/>
      <sheetName val="Qtrs"/>
      <sheetName val="Kitchen&amp;Dining"/>
      <sheetName val="STP"/>
      <sheetName val="WTP"/>
      <sheetName val="Sump"/>
      <sheetName val="Sump (2)"/>
      <sheetName val="Compound wall"/>
      <sheetName val="Sheet1 (3)"/>
      <sheetName val="WATER-HAMMER"/>
      <sheetName val="Calc1"/>
      <sheetName val="organi synthesis lab"/>
      <sheetName val="Lead_statement"/>
      <sheetName val="GF_SB_Ok_"/>
      <sheetName val="Plant_&amp;__Machinery"/>
      <sheetName val="HP_PIPE__DATA"/>
      <sheetName val="SLAB__DATA"/>
      <sheetName val="MRoad_data"/>
      <sheetName val="C.D.Abs.Est."/>
      <sheetName val="ESTIMATE"/>
      <sheetName val="sectorwise"/>
      <sheetName val="PUMP_DATA"/>
      <sheetName val="Global factors"/>
      <sheetName val="Roadlist"/>
      <sheetName val="Estt"/>
      <sheetName val="Lead statement ss5"/>
      <sheetName val="Proforma -II "/>
      <sheetName val="Basic Rates"/>
      <sheetName val="Sent NHO"/>
      <sheetName val="MTC-estimate"/>
      <sheetName val="Cover Page"/>
    </sheetNames>
    <sheetDataSet>
      <sheetData sheetId="0">
        <row r="2">
          <cell r="F2">
            <v>100</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refreshError="1"/>
      <sheetData sheetId="42" refreshError="1"/>
      <sheetData sheetId="43" refreshError="1"/>
      <sheetData sheetId="44" refreshError="1"/>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ad"/>
      <sheetName val="leads"/>
      <sheetName val="rdamdata"/>
      <sheetName val="HDPE"/>
      <sheetName val="DI"/>
      <sheetName val="pvc"/>
      <sheetName val="Red oxide Primer Paint grade-II"/>
      <sheetName val="wh_data"/>
      <sheetName val="wh_data_R"/>
      <sheetName val="CPHEEO"/>
      <sheetName val="input"/>
      <sheetName val="EDWise"/>
      <sheetName val="lead-st"/>
      <sheetName val="data"/>
      <sheetName val="MRATES"/>
      <sheetName val="Sheet1 (2)"/>
      <sheetName val="Material"/>
      <sheetName val="Plant &amp;  Machinery"/>
      <sheetName val="RMR"/>
      <sheetName val="Road Detail Est."/>
      <sheetName val="Road data"/>
      <sheetName val="Levels"/>
      <sheetName val="Sheet1"/>
      <sheetName val="Cover"/>
      <sheetName val="int-Dia-hdpe"/>
      <sheetName val="Data.F8.BTR"/>
      <sheetName val="mlead"/>
      <sheetName val="DATA-BASE"/>
      <sheetName val="DATA-ABSTRACT"/>
      <sheetName val="BALAN1"/>
      <sheetName val="Labour"/>
      <sheetName val="quarry"/>
      <sheetName val="RATES"/>
      <sheetName val="DATA ENTRY SHEET"/>
      <sheetName val="TOTAL DATA"/>
      <sheetName val="HP PIPE  DATA"/>
      <sheetName val="SLAB  DATA"/>
      <sheetName val="sup dat"/>
      <sheetName val="DATA_PRG"/>
      <sheetName val="Work_sheet"/>
      <sheetName val="Sheet2"/>
      <sheetName val="Design"/>
      <sheetName val="not req 3"/>
      <sheetName val="C.D.Abs.Est."/>
      <sheetName val="BTR"/>
      <sheetName val="Line"/>
      <sheetName val="dlvoid"/>
      <sheetName val="index"/>
      <sheetName val="final abstract"/>
      <sheetName val="Intro"/>
      <sheetName val="Sheet1_(2)"/>
      <sheetName val="Plant_&amp;__Machinery"/>
      <sheetName val="Red_oxide_Primer_Paint_grade-II"/>
      <sheetName val="Road_Detail_Est_"/>
      <sheetName val="Road_data"/>
      <sheetName val="Data_F8_BTR"/>
      <sheetName val="abs road"/>
      <sheetName val="coverpage"/>
      <sheetName val="m"/>
      <sheetName val="pvc_basic"/>
      <sheetName val="MRoad data"/>
      <sheetName val="mas_hab"/>
      <sheetName val="GZL"/>
      <sheetName val="Bitumen trunk"/>
      <sheetName val="Feeder"/>
      <sheetName val="R99 etc"/>
      <sheetName val="Trunk unpaved"/>
      <sheetName val="Project cost"/>
      <sheetName val="Abs_CD_2"/>
      <sheetName val="road est"/>
      <sheetName val="ECV"/>
      <sheetName val="TS memo"/>
      <sheetName val="C-data"/>
      <sheetName val="hdpe_basic"/>
      <sheetName val="civ data"/>
      <sheetName val="bom"/>
      <sheetName val="road safety datas"/>
      <sheetName val="Data_Bit_I"/>
      <sheetName val="Bill_amt_qty_cc_1"/>
      <sheetName val="Side wall dsn Formula"/>
      <sheetName val="SPT vs PHI"/>
      <sheetName val="Lead statement"/>
      <sheetName val="SSR 2014-15 Rates"/>
      <sheetName val="detls"/>
      <sheetName val="HDPE-pipe-rates"/>
      <sheetName val="pvc-pipe-rates"/>
      <sheetName val="RA"/>
      <sheetName val="FINAL DATA"/>
      <sheetName val="DATA-2005-06"/>
      <sheetName val="maya"/>
      <sheetName val="Rubber Gaskets"/>
      <sheetName val="Dom"/>
      <sheetName val="Format-A (B)"/>
      <sheetName val="Format-A"/>
      <sheetName val="Format-A (HQ)"/>
      <sheetName val="Sheet2 (2)"/>
      <sheetName val="Format-A (S)"/>
      <sheetName val="Prjt"/>
      <sheetName val="BLK3"/>
      <sheetName val="BLK2"/>
      <sheetName val="E &amp; R"/>
      <sheetName val="radar"/>
      <sheetName val="UG"/>
      <sheetName val="R_Det"/>
      <sheetName val="Mp-team 1"/>
      <sheetName val="estimate"/>
      <sheetName val="Roadlist"/>
      <sheetName val="Material "/>
      <sheetName val="Labour &amp; Plant"/>
      <sheetName val="Data_Base"/>
      <sheetName val="SubAnlysis"/>
      <sheetName val="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leads"/>
      <sheetName val="#REF"/>
      <sheetName val="v"/>
      <sheetName val="r"/>
      <sheetName val="Lead statement ss5"/>
      <sheetName val="CDdata_(2)"/>
      <sheetName val="cwaydata_(2)"/>
      <sheetName val="CDdata_(3)"/>
      <sheetName val="Lead_statement_ss5"/>
      <sheetName val="#REF!"/>
      <sheetName val="Sheet1"/>
      <sheetName val="lead_st"/>
      <sheetName val="CDdata_(2)1"/>
      <sheetName val="cwaydata_(2)1"/>
      <sheetName val="CDdata_(3)1"/>
      <sheetName val="DATA"/>
      <sheetName val="Usage"/>
      <sheetName val="General"/>
      <sheetName val="Common "/>
      <sheetName val="Lead statement"/>
      <sheetName val="hdpe_basic"/>
      <sheetName val="pvc_basic"/>
      <sheetName val="HDPE"/>
      <sheetName val="DI"/>
      <sheetName val="pvc"/>
      <sheetName val="CD works"/>
      <sheetName val="Labour"/>
      <sheetName val="Rates"/>
      <sheetName val="Road data"/>
      <sheetName val="CDdata_(2)5"/>
      <sheetName val="cwaydata_(2)5"/>
      <sheetName val="CDdata_(3)5"/>
      <sheetName val="Lead_statement_ss53"/>
      <sheetName val="CDdata_(2)3"/>
      <sheetName val="cwaydata_(2)3"/>
      <sheetName val="CDdata_(3)3"/>
      <sheetName val="CDdata_(2)2"/>
      <sheetName val="cwaydata_(2)2"/>
      <sheetName val="CDdata_(3)2"/>
      <sheetName val="Lead_statement_ss51"/>
      <sheetName val="CDdata_(2)4"/>
      <sheetName val="cwaydata_(2)4"/>
      <sheetName val="CDdata_(3)4"/>
      <sheetName val="Lead_statement_ss52"/>
      <sheetName val="Data-ELSR"/>
      <sheetName val="Mortars"/>
      <sheetName val="data-WC"/>
      <sheetName val="MRATES"/>
      <sheetName val="1V800"/>
      <sheetName val="Lead"/>
      <sheetName val="DATA-BASE"/>
      <sheetName val="DATA-ABSTRACT"/>
      <sheetName val="RMR"/>
      <sheetName val="Summary"/>
      <sheetName val="DATA_PRG"/>
      <sheetName val="Material"/>
      <sheetName val="ABS"/>
      <sheetName val="Data.F8.BTR"/>
      <sheetName val="mlead"/>
      <sheetName val="BALAN1"/>
      <sheetName val="SUMP1420KL@HW"/>
      <sheetName val="Sheet2"/>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coverpage"/>
      <sheetName val="work_sheet"/>
      <sheetName val="sand"/>
      <sheetName val="stone"/>
      <sheetName val="index"/>
      <sheetName val="Main sheet"/>
      <sheetName val="Quotes"/>
      <sheetName val="abs road"/>
      <sheetName val="Levels"/>
      <sheetName val="Boq"/>
      <sheetName val="BS8007"/>
      <sheetName val="Deck Slab"/>
      <sheetName val="CDdata_(2)6"/>
      <sheetName val="cwaydata_(2)6"/>
      <sheetName val="CDdata_(3)6"/>
      <sheetName val="Lead_statement_ss54"/>
      <sheetName val="Common_"/>
      <sheetName val="Lead_statement"/>
      <sheetName val="CD_works"/>
      <sheetName val="Road_data"/>
      <sheetName val="final abstract"/>
      <sheetName val="maya"/>
      <sheetName val="INPUT"/>
      <sheetName val="Quarry"/>
      <sheetName val="SSR 2014-15 Rates"/>
      <sheetName val="t_prsr"/>
      <sheetName val="id"/>
      <sheetName val="Plant &amp;  Machinery"/>
      <sheetName val="Detailed Estimate"/>
      <sheetName val="MRoad data"/>
      <sheetName val="m"/>
      <sheetName val="bom"/>
      <sheetName val="clvrt_data"/>
      <sheetName val="wh"/>
      <sheetName val="PVC_dia"/>
      <sheetName val="Rate"/>
      <sheetName val="ONLINE DUMP"/>
      <sheetName val="sancdump"/>
      <sheetName val="C.D.Abs.Est."/>
      <sheetName val="Sheet1 (2)"/>
      <sheetName val="Cover"/>
      <sheetName val="segments-details"/>
      <sheetName val="habs-list"/>
      <sheetName val="int-Dia-hdpe"/>
      <sheetName val="int-Dia-pvc"/>
      <sheetName val="BTR"/>
      <sheetName val="wh_data"/>
      <sheetName val="CPHEEO"/>
      <sheetName val="wh_data_R"/>
      <sheetName val="HDPE-pipe-rates"/>
      <sheetName val="pvc-pipe-rates"/>
      <sheetName val="detls"/>
      <sheetName val="JAWAHAR-hyd-original"/>
      <sheetName val="Valves"/>
      <sheetName val="MS Rates"/>
      <sheetName val="PRECAST lightconc-II"/>
      <sheetName val="Road Detail Est."/>
      <sheetName val="DATA-2005-06"/>
      <sheetName val="civil-works"/>
      <sheetName val=" Data -Valves"/>
      <sheetName val="04REL"/>
      <sheetName val="Format-A (B)"/>
      <sheetName val="Format-A"/>
      <sheetName val="Format-A (HQ)"/>
      <sheetName val="Sheet2 (2)"/>
      <sheetName val="Format-A (S)"/>
      <sheetName val="PH data"/>
      <sheetName val="(4)F-81 Exp.side"/>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FACE"/>
      <sheetName val="CC Road"/>
      <sheetName val="Census_of_India_2001"/>
      <sheetName val="rate analysis "/>
      <sheetName val="INPUT-DATA"/>
      <sheetName val="Pier Design(with offset)"/>
      <sheetName val="Relig-place"/>
      <sheetName val="Check List"/>
      <sheetName val="Recovery"/>
      <sheetName val="HYDRAULICS"/>
      <sheetName val="Designs"/>
      <sheetName val="DataInput"/>
      <sheetName val="DataInput-1"/>
      <sheetName val="DI Rate Analysis"/>
      <sheetName val="Economic RisingMain  Ph-I"/>
      <sheetName val="1-Pop Proj"/>
      <sheetName val="Sheet3-1"/>
      <sheetName val="LIST"/>
      <sheetName val="Area Sheet NO 1"/>
      <sheetName val="N- Ward Codes"/>
      <sheetName val="STAMT"/>
      <sheetName val="data existing_do not delete"/>
      <sheetName val="CONNECT"/>
      <sheetName val="WTP-Pr"/>
      <sheetName val="EDWise"/>
      <sheetName val="slab"/>
      <sheetName val="DREV"/>
      <sheetName val="CREV"/>
      <sheetName val="Sheet9"/>
      <sheetName val="LLEGADA"/>
      <sheetName val="app2"/>
      <sheetName val="AV-HDPE"/>
      <sheetName val="Di_gate-HDPE"/>
      <sheetName val="DISCOUNT"/>
      <sheetName val="R_Det"/>
      <sheetName val="habcodes"/>
      <sheetName val="SubAnlysis"/>
      <sheetName val="SubAnalysis"/>
      <sheetName val="Design"/>
      <sheetName val="Sketch"/>
      <sheetName val="Specification"/>
      <sheetName val="PUMP_DATA"/>
    </sheetNames>
    <sheetDataSet>
      <sheetData sheetId="0">
        <row r="6">
          <cell r="J6">
            <v>336.1</v>
          </cell>
        </row>
      </sheetData>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6">
          <cell r="J6">
            <v>336.1</v>
          </cell>
        </row>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ow r="1">
          <cell r="B1">
            <v>0</v>
          </cell>
        </row>
      </sheetData>
      <sheetData sheetId="37">
        <row r="1">
          <cell r="B1">
            <v>0</v>
          </cell>
        </row>
      </sheetData>
      <sheetData sheetId="38">
        <row r="1">
          <cell r="B1">
            <v>0</v>
          </cell>
        </row>
      </sheetData>
      <sheetData sheetId="39">
        <row r="1">
          <cell r="B1">
            <v>0</v>
          </cell>
        </row>
      </sheetData>
      <sheetData sheetId="40">
        <row r="1">
          <cell r="B1">
            <v>0</v>
          </cell>
        </row>
      </sheetData>
      <sheetData sheetId="41">
        <row r="1">
          <cell r="B1">
            <v>0</v>
          </cell>
        </row>
      </sheetData>
      <sheetData sheetId="42">
        <row r="1">
          <cell r="B1">
            <v>0</v>
          </cell>
        </row>
      </sheetData>
      <sheetData sheetId="43">
        <row r="1">
          <cell r="B1">
            <v>0</v>
          </cell>
        </row>
      </sheetData>
      <sheetData sheetId="44">
        <row r="1">
          <cell r="B1">
            <v>0</v>
          </cell>
        </row>
      </sheetData>
      <sheetData sheetId="45">
        <row r="1">
          <cell r="B1">
            <v>0</v>
          </cell>
        </row>
      </sheetData>
      <sheetData sheetId="46">
        <row r="1">
          <cell r="B1">
            <v>0</v>
          </cell>
        </row>
      </sheetData>
      <sheetData sheetId="47">
        <row r="1">
          <cell r="B1">
            <v>0</v>
          </cell>
        </row>
      </sheetData>
      <sheetData sheetId="48">
        <row r="1">
          <cell r="B1">
            <v>0</v>
          </cell>
        </row>
      </sheetData>
      <sheetData sheetId="49">
        <row r="1">
          <cell r="B1">
            <v>0</v>
          </cell>
        </row>
      </sheetData>
      <sheetData sheetId="50">
        <row r="1">
          <cell r="B1">
            <v>0</v>
          </cell>
        </row>
      </sheetData>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ow r="1">
          <cell r="B1">
            <v>0</v>
          </cell>
        </row>
      </sheetData>
      <sheetData sheetId="60">
        <row r="1">
          <cell r="B1">
            <v>0</v>
          </cell>
        </row>
      </sheetData>
      <sheetData sheetId="61">
        <row r="1">
          <cell r="B1">
            <v>0</v>
          </cell>
        </row>
      </sheetData>
      <sheetData sheetId="62">
        <row r="1">
          <cell r="B1">
            <v>0</v>
          </cell>
        </row>
      </sheetData>
      <sheetData sheetId="63">
        <row r="1">
          <cell r="B1">
            <v>0</v>
          </cell>
        </row>
      </sheetData>
      <sheetData sheetId="64">
        <row r="1">
          <cell r="B1">
            <v>0</v>
          </cell>
        </row>
      </sheetData>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ESIGEN_RCC_CULVERT"/>
      <sheetName val="DESIGENS_HP_CULVERT"/>
    </sheetNames>
    <sheetDataSet>
      <sheetData sheetId="0" refreshError="1">
        <row r="2">
          <cell r="D2" t="str">
            <v>CONST.OF 2V RCC SLAB CULVERT AT 6/1 to 6/2 KM</v>
          </cell>
        </row>
        <row r="3">
          <cell r="B3" t="str">
            <v>PWD ROAD VATTEM TO PALEM (VIA) JAWAHARNAVODAYA SCHOOL,KARKONDA</v>
          </cell>
        </row>
        <row r="4">
          <cell r="F4" t="str">
            <v>Bijnepally</v>
          </cell>
        </row>
        <row r="17">
          <cell r="H17">
            <v>2350</v>
          </cell>
        </row>
        <row r="25">
          <cell r="G25" t="str">
            <v>Bijnepally</v>
          </cell>
        </row>
        <row r="32">
          <cell r="H32">
            <v>282.88</v>
          </cell>
        </row>
        <row r="37">
          <cell r="H37">
            <v>258.95999999999998</v>
          </cell>
        </row>
        <row r="59">
          <cell r="I59" t="str">
            <v>/cum</v>
          </cell>
        </row>
        <row r="67">
          <cell r="H67">
            <v>1410.4611040000002</v>
          </cell>
        </row>
        <row r="97">
          <cell r="H97">
            <v>2314.9090639999999</v>
          </cell>
        </row>
        <row r="105">
          <cell r="H105">
            <v>2722.5890640000002</v>
          </cell>
        </row>
        <row r="113">
          <cell r="H113">
            <v>2836.9890640000003</v>
          </cell>
        </row>
        <row r="138">
          <cell r="H138">
            <v>1120.2928879999999</v>
          </cell>
        </row>
        <row r="163">
          <cell r="H163">
            <v>1012.4607168000001</v>
          </cell>
        </row>
        <row r="182">
          <cell r="H182">
            <v>382.90917600000006</v>
          </cell>
        </row>
        <row r="189">
          <cell r="H189">
            <v>88.4</v>
          </cell>
        </row>
        <row r="199">
          <cell r="H199">
            <v>4.16</v>
          </cell>
        </row>
        <row r="215">
          <cell r="H215">
            <v>389.89599999999996</v>
          </cell>
        </row>
        <row r="233">
          <cell r="H233">
            <v>131.04</v>
          </cell>
        </row>
        <row r="235">
          <cell r="H235">
            <v>125.42399999999999</v>
          </cell>
        </row>
        <row r="245">
          <cell r="H245">
            <v>30.16</v>
          </cell>
        </row>
        <row r="250">
          <cell r="H250" t="str">
            <v>Nagerkurnool</v>
          </cell>
        </row>
      </sheetData>
      <sheetData sheetId="1" refreshError="1"/>
      <sheetData sheetId="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s>
    <sheetDataSet>
      <sheetData sheetId="0"/>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 sheetId="18" refreshError="1"/>
      <sheetData sheetId="1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CDdata_(2)"/>
      <sheetName val="rdam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CDdata_(2)"/>
      <sheetName val="Labour"/>
      <sheetName val="Material"/>
      <sheetName val="Plant &amp;  Machiner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4">
          <cell r="F4">
            <v>65</v>
          </cell>
        </row>
      </sheetData>
      <sheetData sheetId="9"/>
      <sheetData sheetId="10"/>
      <sheetData sheetId="11"/>
      <sheetData sheetId="12"/>
      <sheetData sheetId="13"/>
      <sheetData sheetId="14"/>
      <sheetData sheetId="1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maya"/>
      <sheetName val="leads"/>
      <sheetName val="C-data"/>
      <sheetName val="RMR"/>
      <sheetName val="Lead statement"/>
      <sheetName val="R_Det"/>
      <sheetName val="Road data"/>
      <sheetName val="data"/>
      <sheetName val="Sheet3"/>
      <sheetName val="DATA_PRG"/>
      <sheetName val="Sheet1"/>
      <sheetName val="DI"/>
      <sheetName val="HDPE"/>
      <sheetName val="pvc"/>
      <sheetName val="coverpage"/>
      <sheetName val="m"/>
      <sheetName val="MRATES"/>
      <sheetName val="SSR 2014-15 Rates"/>
      <sheetName val="mlead"/>
      <sheetName val="rdamdata"/>
      <sheetName val="Lead"/>
      <sheetName val="Labour"/>
      <sheetName val="Bitumen trunk"/>
      <sheetName val="Feeder"/>
      <sheetName val="R99 etc"/>
      <sheetName val="Trunk unpaved"/>
      <sheetName val="hdpe_basic"/>
      <sheetName val="pvc_basic"/>
      <sheetName val="Data_Renuals"/>
      <sheetName val="civ data"/>
      <sheetName val="Material"/>
      <sheetName val="Plant &amp;  Machinery"/>
      <sheetName val="Roadlist"/>
      <sheetName val="Estt"/>
      <sheetName val="bom"/>
      <sheetName val="DATA-BASE"/>
      <sheetName val="DATA-ABSTRACT"/>
      <sheetName val="Lead statement ss5"/>
      <sheetName val="Flight-1"/>
      <sheetName val="Road Detail Est."/>
      <sheetName val="WATER-HAMMER"/>
      <sheetName val="wh_data"/>
      <sheetName val="wh_data_R"/>
      <sheetName val="CPHEEO"/>
      <sheetName val="input"/>
      <sheetName val="ssr-rates"/>
      <sheetName val="Levels"/>
      <sheetName val="Data.F8.BTR"/>
      <sheetName val="Common "/>
      <sheetName val="Usage"/>
      <sheetName val="1"/>
      <sheetName val="2"/>
      <sheetName val="3"/>
      <sheetName val="4"/>
      <sheetName val="0000000000000"/>
      <sheetName val="BTR"/>
      <sheetName val="DES"/>
      <sheetName val="COVER"/>
      <sheetName val="HP PIPE  DATA"/>
      <sheetName val="SLAB  DATA"/>
      <sheetName val="Quarry"/>
      <sheetName val="Line"/>
      <sheetName val="CRUST"/>
      <sheetName val="QDTS"/>
      <sheetName val="Rates"/>
      <sheetName val="census91"/>
      <sheetName val="stone"/>
      <sheetName val="Nspt-smp-final-ORIGINAL"/>
      <sheetName val="GF SB Ok "/>
      <sheetName val="HDPE-pipe-rates"/>
      <sheetName val="pvc-pipe-rates"/>
      <sheetName val="final abstract"/>
      <sheetName val="MRoad data"/>
      <sheetName val="AV-HDPE"/>
      <sheetName val="Di_gate-HDPE"/>
      <sheetName val="splmidata"/>
      <sheetName val="ppraodata"/>
      <sheetName val="CONST"/>
      <sheetName val="Estimate "/>
      <sheetName val="EDWise"/>
      <sheetName val="BHANDUP"/>
      <sheetName val="PRECAST lightconc-II"/>
      <sheetName val="data existing_do not delete"/>
      <sheetName val="Basicrates"/>
      <sheetName val="ROADS"/>
      <sheetName val="Culverts"/>
      <sheetName val="General"/>
      <sheetName val="clvrt_data"/>
      <sheetName val="DATA-2005-06"/>
      <sheetName val="BWSCPlt"/>
      <sheetName val="CI"/>
      <sheetName val="G.R.P"/>
      <sheetName val="PSC REVISED"/>
      <sheetName val="Lead_statement"/>
      <sheetName val="C.D.Abs.Est."/>
      <sheetName val="Work_sheet"/>
    </sheetNames>
    <sheetDataSet>
      <sheetData sheetId="0">
        <row r="4">
          <cell r="F4">
            <v>65</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 val="CDdata_(2)"/>
      <sheetName val="cwaydata_(2)"/>
      <sheetName val="CDdata_(3)"/>
    </sheetNames>
    <sheetDataSet>
      <sheetData sheetId="0"/>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2V_3M_SLAB (2)"/>
      <sheetName val="RD_X"/>
      <sheetName val="ROAD_DAM_100M"/>
      <sheetName val="RD_100M"/>
      <sheetName val="CC_WC"/>
      <sheetName val="RD_VENTES"/>
    </sheetNames>
    <sheetDataSet>
      <sheetData sheetId="0">
        <row r="20">
          <cell r="H20">
            <v>4</v>
          </cell>
        </row>
        <row r="22">
          <cell r="B22">
            <v>0</v>
          </cell>
        </row>
      </sheetData>
      <sheetData sheetId="1"/>
      <sheetData sheetId="2" refreshError="1"/>
      <sheetData sheetId="3"/>
      <sheetData sheetId="4"/>
      <sheetData sheetId="5"/>
      <sheetData sheetId="6"/>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Lead statement ss5"/>
      <sheetName val="Lead_statement_ss5"/>
      <sheetName val="leads"/>
      <sheetName val="rdamdata"/>
      <sheetName val="other rates"/>
      <sheetName val="Lead"/>
      <sheetName val="MTC-estimate"/>
      <sheetName val="Gen Abs"/>
      <sheetName val="DATA_PRG"/>
      <sheetName val="maya"/>
      <sheetName val="data existing_do not delete"/>
      <sheetName val="coverpage"/>
      <sheetName val="Road data"/>
      <sheetName val="Plant &amp;  Machinery"/>
      <sheetName val="Labour"/>
      <sheetName val="Material"/>
      <sheetName val="Data_Base"/>
      <sheetName val="Data"/>
      <sheetName val="Work_sheet"/>
      <sheetName val="Sheet1"/>
      <sheetName val="SUMP1420KL@HW"/>
      <sheetName val="Sheet2"/>
      <sheetName val="t_prsr"/>
      <sheetName val="id"/>
      <sheetName val="Bed Fall"/>
      <sheetName val="inWords"/>
      <sheetName val="RCC Pier Checking"/>
      <sheetName val="T-BEAM (longitudinal)"/>
      <sheetName val="DECK SLAB DESIGN"/>
      <sheetName val="IRC TABLES"/>
      <sheetName val="Admin"/>
      <sheetName val="MRATES"/>
      <sheetName val="wh"/>
      <sheetName val="Levels"/>
      <sheetName val="m"/>
      <sheetName val="TOP SLAB-beams"/>
      <sheetName val="PUMP_DATA"/>
      <sheetName val="Lead  RATES"/>
      <sheetName val="segments-details"/>
      <sheetName val="int-Dia-hdpe"/>
      <sheetName val="habs-list"/>
      <sheetName val="int-Dia-pvc"/>
      <sheetName val="OSWI Qlfy"/>
      <sheetName val="AEOS Qlfy"/>
      <sheetName val="HDPE"/>
      <sheetName val="DI"/>
      <sheetName val="pvc"/>
      <sheetName val="CONVEYANCE  (2)"/>
      <sheetName val="drains-data"/>
      <sheetName val="CC Rd Data"/>
      <sheetName val="GSB"/>
      <sheetName val="ALL ABSTRACT"/>
      <sheetName val="Medchal LEAD"/>
      <sheetName val="INDEX"/>
      <sheetName val="BoreWell"/>
      <sheetName val="Council hall"/>
      <sheetName val="Transport Shed"/>
      <sheetName val="Compost Plat"/>
      <sheetName val="Security Room"/>
      <sheetName val="Office Room"/>
      <sheetName val="Waste Receiving Platform"/>
      <sheetName val="DRCC Sheds"/>
      <sheetName val="C&amp;D Shed"/>
      <sheetName val="Compost Platform"/>
      <sheetName val="Compost Screening Storage Shed"/>
      <sheetName val="Est-Drain "/>
      <sheetName val="Drain section"/>
      <sheetName val="Mechanical Equipment"/>
      <sheetName val="Building Data"/>
      <sheetName val="Gate &amp; Chain link fencQty Civil"/>
      <sheetName val="Electrical &amp; Plumbing"/>
      <sheetName val="C-data"/>
      <sheetName val="SHEDS STEEL QTY"/>
      <sheetName val="Mortars,"/>
      <sheetName val="data-Bld-20-21"/>
      <sheetName val="Input"/>
      <sheetName val="Civil SSR"/>
      <sheetName val="datas-CC Drain"/>
      <sheetName val="WS SSR"/>
      <sheetName val="WS Data"/>
      <sheetName val="conveyance"/>
      <sheetName val="ELE-INT"/>
      <sheetName val="ELE-ANALYSIS"/>
      <sheetName val="QUANTITY SHEET"/>
      <sheetName val="240 Meter Yard"/>
      <sheetName val="steel(240M Yard)"/>
      <sheetName val="Est-elec"/>
      <sheetName val="Est-plumbing"/>
      <sheetName val="Dismantling"/>
      <sheetName val="Datas-Dismantling"/>
      <sheetName val="Rates"/>
      <sheetName val="hdpe_basic"/>
      <sheetName val="pvc_basic"/>
      <sheetName val="Lead_statement_ss51"/>
      <sheetName val="other_rates"/>
      <sheetName val="Plant_&amp;__Machinery"/>
      <sheetName val="Lead_statement_ss52"/>
      <sheetName val="other_rates1"/>
      <sheetName val="Plant_&amp;__Machinery1"/>
      <sheetName val="Main sheet"/>
      <sheetName val="abst"/>
      <sheetName val="design"/>
      <sheetName val="650kL-design-final"/>
      <sheetName val="SSR 2016-17"/>
      <sheetName val="Data.F8.BTR"/>
      <sheetName val="Data-Road "/>
      <sheetName val="DATA-CD "/>
      <sheetName val="SSR 2015-16"/>
      <sheetName val="Det esti"/>
      <sheetName val="Bill-12"/>
      <sheetName val="Sheet5"/>
      <sheetName val="DATA SHEET FOR 2012 - 13"/>
      <sheetName val="Cover"/>
      <sheetName val="basdat"/>
      <sheetName val="Rate"/>
      <sheetName val="DATA-BASE"/>
      <sheetName val="DATA-ABSTRACT"/>
      <sheetName val="Sheet3"/>
      <sheetName val=" Tank"/>
      <sheetName val="bundqty"/>
      <sheetName val="DATA_ENTRY"/>
      <sheetName val="abs road"/>
      <sheetName val="R_Det"/>
      <sheetName val="ESTIMATE"/>
    </sheetNames>
    <sheetDataSet>
      <sheetData sheetId="0" refreshError="1"/>
      <sheetData sheetId="1" refreshError="1"/>
      <sheetData sheetId="2" refreshError="1"/>
      <sheetData sheetId="3" refreshError="1"/>
      <sheetData sheetId="4" refreshError="1">
        <row r="2">
          <cell r="F2">
            <v>100</v>
          </cell>
        </row>
        <row r="29">
          <cell r="F29">
            <v>44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leads"/>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 sheetId="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Lead"/>
      <sheetName val="DATA"/>
      <sheetName val="Lɥad"/>
      <sheetName val="data existing_do not delete"/>
      <sheetName val="Data.F8.BTR"/>
      <sheetName val="leads"/>
      <sheetName val="rdamdata"/>
      <sheetName val="Material"/>
      <sheetName val="Plant &amp;  Machinery"/>
      <sheetName val="Data_F8_BTR"/>
      <sheetName val="Plant_&amp;__Machinery"/>
      <sheetName val="Labour"/>
      <sheetName val="Works"/>
      <sheetName val="RMR"/>
      <sheetName val="General"/>
      <sheetName val="t_prsr"/>
      <sheetName val="id"/>
      <sheetName val="Bitumen trunk"/>
      <sheetName val="Feeder"/>
      <sheetName val="R99 etc"/>
      <sheetName val="Trunk unpaved"/>
      <sheetName val="m"/>
      <sheetName val="Levels"/>
      <sheetName val="MRATES"/>
      <sheetName val="mlead"/>
      <sheetName val="abs road"/>
      <sheetName val="coverpage"/>
      <sheetName val="Road data"/>
      <sheetName val="R_Det"/>
      <sheetName val="DATA-BASE"/>
      <sheetName val="DATA-ABSTRACT"/>
      <sheetName val="Class IV Qtr. Ele"/>
      <sheetName val="Bridge Data 2005-06"/>
      <sheetName val="bom"/>
      <sheetName val="Lead statement"/>
      <sheetName val="GROUND FLOOR"/>
      <sheetName val="Specification"/>
      <sheetName val="maya"/>
      <sheetName val="Data_F8_BTR2"/>
      <sheetName val="data_existing_do_not_delete2"/>
      <sheetName val="Bitumen_trunk2"/>
      <sheetName val="R99_etc2"/>
      <sheetName val="Trunk_unpaved2"/>
      <sheetName val="abs_road2"/>
      <sheetName val="Road_data2"/>
      <sheetName val="Class_IV_Qtr__Ele2"/>
      <sheetName val="Bridge_Data_2005-062"/>
      <sheetName val="Lead_statement2"/>
      <sheetName val="GROUND_FLOOR2"/>
      <sheetName val="data_existing_do_not_delete"/>
      <sheetName val="Bitumen_trunk"/>
      <sheetName val="R99_etc"/>
      <sheetName val="Trunk_unpaved"/>
      <sheetName val="abs_road"/>
      <sheetName val="Road_data"/>
      <sheetName val="Class_IV_Qtr__Ele"/>
      <sheetName val="Bridge_Data_2005-06"/>
      <sheetName val="Lead_statement"/>
      <sheetName val="GROUND_FLOOR"/>
      <sheetName val="Data_F8_BTR1"/>
      <sheetName val="data_existing_do_not_delete1"/>
      <sheetName val="Bitumen_trunk1"/>
      <sheetName val="R99_etc1"/>
      <sheetName val="Trunk_unpaved1"/>
      <sheetName val="abs_road1"/>
      <sheetName val="Road_data1"/>
      <sheetName val="Class_IV_Qtr__Ele1"/>
      <sheetName val="Bridge_Data_2005-061"/>
      <sheetName val="Lead_statement1"/>
      <sheetName val="GROUND_FLOOR1"/>
      <sheetName val="Analy"/>
      <sheetName val="1-Pop Proj"/>
      <sheetName val="Specification report"/>
      <sheetName val="HDPE"/>
      <sheetName val="DI"/>
      <sheetName val="pvc"/>
      <sheetName val="Estimate "/>
      <sheetName val="banilad"/>
      <sheetName val="SECPROP"/>
      <sheetName val="CABLENOS."/>
      <sheetName val="Sheet1"/>
      <sheetName val="DATA_PRG"/>
      <sheetName val="Main sheet"/>
      <sheetName val="Mactan"/>
      <sheetName val="Mandaue"/>
      <sheetName val="Lead statement ss5"/>
      <sheetName val="wh"/>
      <sheetName val="Usage"/>
      <sheetName val="wh_data"/>
      <sheetName val="wh_data_R"/>
      <sheetName val="CPHEEO"/>
      <sheetName val="input"/>
      <sheetName val="Cover"/>
      <sheetName val="Convey"/>
      <sheetName val="GF SB Ok "/>
      <sheetName val="Bed Class"/>
      <sheetName val="CPIPE"/>
      <sheetName val="CPIPE2"/>
      <sheetName val="Cs"/>
      <sheetName val="DVALUE"/>
      <sheetName val="THK"/>
      <sheetName val="Rates"/>
      <sheetName val="C.D.Abs.Est."/>
      <sheetName val="Cd"/>
      <sheetName val="SewerCAD MH Data"/>
      <sheetName val="Design 2040 Design Flows-(1)"/>
      <sheetName val="SewerCAD Pipe Data-Actual 2040"/>
      <sheetName val="CONNECT"/>
      <sheetName val="analysis"/>
      <sheetName val="Lead_statement_ss5"/>
      <sheetName val="clvrt_data"/>
      <sheetName val="ssr-rates"/>
      <sheetName val="Plant 㫨  Machinery"/>
      <sheetName val="Plant_㫨__Machinery"/>
      <sheetName val="C-data"/>
      <sheetName val="Rates-May-14"/>
      <sheetName val="TOP SLAB-beams"/>
      <sheetName val="int-Dia-pvc"/>
      <sheetName val="gen"/>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BWSCPlt"/>
      <sheetName val="CI"/>
      <sheetName val="G.R.P"/>
      <sheetName val="PSC REVISED"/>
      <sheetName val="TBAL9697 -group wise  sdpl"/>
      <sheetName val="p&amp;m"/>
      <sheetName val="Staff Acco."/>
      <sheetName val="SALIENT"/>
      <sheetName val="foundation(V)"/>
      <sheetName val="Data-2011-12"/>
      <sheetName val="DL CAL"/>
      <sheetName val="slab"/>
      <sheetName val="Flanged Beams"/>
      <sheetName val="Rectangular Beam"/>
      <sheetName val="Interface_SC"/>
      <sheetName val="Calc_ISC"/>
      <sheetName val="Calc_SC"/>
      <sheetName val="Interface_ISC"/>
      <sheetName val="GD"/>
      <sheetName val="pvc_basic"/>
      <sheetName val="Boq"/>
      <sheetName val="hdpe_basic"/>
      <sheetName val="20kL-design-final"/>
      <sheetName val="Data-ELSR"/>
      <sheetName val="Sheet2"/>
      <sheetName val="sup dat"/>
      <sheetName val="HDPE-pipe-rates"/>
      <sheetName val="pvc-pipe-rates"/>
      <sheetName val="Bill-12"/>
      <sheetName val="final abstract"/>
      <sheetName val="detailed"/>
      <sheetName val="TS memo"/>
      <sheetName val="Sheet5"/>
      <sheetName val="ABS"/>
      <sheetName val="BM-HOOP"/>
      <sheetName val="QTY-CRUST-SR"/>
      <sheetName val="CROSS-SECTION"/>
      <sheetName val="QTY-CRUST-MCW"/>
      <sheetName val="hyperstatic-3"/>
      <sheetName val="VI Floor Beam "/>
      <sheetName val="Boq Block A"/>
      <sheetName val="Valves"/>
      <sheetName val="data_existing_do_not_delete3"/>
      <sheetName val="Data_F8_BTR3"/>
      <sheetName val="Plant_&amp;__Machinery1"/>
      <sheetName val="Bitumen_trunk3"/>
      <sheetName val="R99_etc3"/>
      <sheetName val="Trunk_unpaved3"/>
      <sheetName val="abs_road3"/>
      <sheetName val="Road_data3"/>
      <sheetName val="Class_IV_Qtr__Ele3"/>
      <sheetName val="Bridge_Data_2005-063"/>
      <sheetName val="Lead_statement3"/>
      <sheetName val="GROUND_FLOOR3"/>
      <sheetName val="Estimate_"/>
      <sheetName val="Specification_report"/>
      <sheetName val="1-Pop_Proj"/>
      <sheetName val="CABLENOS_"/>
      <sheetName val="Main_sheet"/>
      <sheetName val="Data o"/>
      <sheetName val="Bed Fall"/>
      <sheetName val="Title"/>
      <sheetName val="Ventway Calculations"/>
      <sheetName val="Road Detail Est."/>
      <sheetName val="_5wgdhabfinal00_01"/>
      <sheetName val="Code"/>
      <sheetName val="Pop"/>
      <sheetName val="Main"/>
      <sheetName val="detls"/>
      <sheetName val="Lookup"/>
      <sheetName val="Sheet3"/>
      <sheetName val="MRoad data"/>
      <sheetName val="E.I. ESTIMATE"/>
      <sheetName val="EXTERNAL E.I."/>
      <sheetName val="E.I. DATAS"/>
      <sheetName val="Comparative Statement"/>
      <sheetName val="PANEL DATAS"/>
      <sheetName val="Inv"/>
      <sheetName val="Design"/>
      <sheetName val="Report (2)"/>
      <sheetName val="Sanitary Datas 2020-21"/>
      <sheetName val="san-abs"/>
      <sheetName val="gen-ab"/>
      <sheetName val="gfloor"/>
      <sheetName val="FF"/>
      <sheetName val="Terrace"/>
      <sheetName val="GF Det-Est"/>
      <sheetName val="FF DET"/>
      <sheetName val="tf dET"/>
      <sheetName val="DATA1"/>
      <sheetName val="saniraty-det"/>
      <sheetName val="NOPRINT"/>
      <sheetName val="doors"/>
      <sheetName val="Report"/>
      <sheetName val="SH"/>
      <sheetName val="MDRs"/>
      <sheetName val="Annexure III"/>
      <sheetName val="Annexure I"/>
      <sheetName val="Common "/>
      <sheetName val="MASTER"/>
      <sheetName val="ewst"/>
      <sheetName val="Suppl-data"/>
      <sheetName val="bundqty"/>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refreshError="1"/>
      <sheetData sheetId="80"/>
      <sheetData sheetId="81" refreshError="1"/>
      <sheetData sheetId="82"/>
      <sheetData sheetId="83"/>
      <sheetData sheetId="84"/>
      <sheetData sheetId="85"/>
      <sheetData sheetId="86"/>
      <sheetData sheetId="87"/>
      <sheetData sheetId="88"/>
      <sheetData sheetId="89"/>
      <sheetData sheetId="90"/>
      <sheetData sheetId="9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1000000000000"/>
      <sheetName val="certificates"/>
      <sheetName val="coverpage"/>
      <sheetName val="Spn report"/>
      <sheetName val="Sheet5"/>
      <sheetName val="BTR"/>
      <sheetName val="RMR"/>
      <sheetName val="Sheet2"/>
      <sheetName val="Sheet1"/>
      <sheetName val="Road data"/>
    </sheetNames>
    <sheetDataSet>
      <sheetData sheetId="0" refreshError="1"/>
      <sheetData sheetId="1" refreshError="1"/>
      <sheetData sheetId="2" refreshError="1"/>
      <sheetData sheetId="3" refreshError="1">
        <row r="27">
          <cell r="E27" t="str">
            <v>Khammam</v>
          </cell>
        </row>
      </sheetData>
      <sheetData sheetId="4" refreshError="1"/>
      <sheetData sheetId="5" refreshError="1"/>
      <sheetData sheetId="6" refreshError="1"/>
      <sheetData sheetId="7" refreshError="1"/>
      <sheetData sheetId="8" refreshError="1"/>
      <sheetData sheetId="9" refreshError="1"/>
      <sheetData sheetId="10" refreshError="1">
        <row r="42">
          <cell r="J42">
            <v>131</v>
          </cell>
        </row>
        <row r="71">
          <cell r="J71">
            <v>916</v>
          </cell>
        </row>
        <row r="99">
          <cell r="J99">
            <v>1014</v>
          </cell>
        </row>
        <row r="126">
          <cell r="J126">
            <v>1125</v>
          </cell>
        </row>
        <row r="158">
          <cell r="J158">
            <v>25.5</v>
          </cell>
        </row>
        <row r="183">
          <cell r="J183">
            <v>4.8</v>
          </cell>
        </row>
        <row r="222">
          <cell r="J222">
            <v>4546</v>
          </cell>
        </row>
        <row r="240">
          <cell r="J240">
            <v>233</v>
          </cell>
        </row>
        <row r="251">
          <cell r="J251">
            <v>41.8</v>
          </cell>
        </row>
        <row r="301">
          <cell r="J301">
            <v>2002</v>
          </cell>
        </row>
        <row r="311">
          <cell r="J311">
            <v>1895</v>
          </cell>
        </row>
        <row r="376">
          <cell r="J376">
            <v>356</v>
          </cell>
        </row>
        <row r="408">
          <cell r="J408">
            <v>2696</v>
          </cell>
        </row>
        <row r="440">
          <cell r="J440">
            <v>3184</v>
          </cell>
        </row>
        <row r="594">
          <cell r="J594">
            <v>4305</v>
          </cell>
        </row>
        <row r="624">
          <cell r="J624">
            <v>4707</v>
          </cell>
        </row>
        <row r="653">
          <cell r="J653">
            <v>3173</v>
          </cell>
        </row>
        <row r="700">
          <cell r="J700">
            <v>33820</v>
          </cell>
        </row>
        <row r="733">
          <cell r="J733">
            <v>66</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04-05"/>
      <sheetName val="Lead"/>
      <sheetName val="sub-data "/>
      <sheetName val="Data.F8.BTR"/>
      <sheetName val="F6-Estt"/>
      <sheetName val="sub estt"/>
      <sheetName val="Labour"/>
      <sheetName val="Machinery"/>
      <sheetName val="Sheet1"/>
      <sheetName val="Data_F8_BTR"/>
      <sheetName val="lead-st"/>
      <sheetName val="rdamdata"/>
      <sheetName val="Cover-MEstt_"/>
      <sheetName val="ABST(PART_B)_"/>
      <sheetName val="F6-Gnrl_Abstrt"/>
      <sheetName val="sub-data_"/>
      <sheetName val="sub_estt"/>
      <sheetName val="r"/>
      <sheetName val="Common "/>
      <sheetName val="Work_sheet"/>
      <sheetName val="Cover-MEstt_1"/>
      <sheetName val="ABST(PART_B)_1"/>
      <sheetName val="F6-Gnrl_Abstrt1"/>
      <sheetName val="sub-data_1"/>
      <sheetName val="Data_F8_BTR1"/>
      <sheetName val="sub_estt1"/>
      <sheetName val="Common_"/>
      <sheetName val="MRATES"/>
      <sheetName val="DATA_PRG"/>
      <sheetName val="Material"/>
      <sheetName val="Plant &amp;  Machinery"/>
      <sheetName val="Lead statement ss5"/>
      <sheetName val="segments-details"/>
      <sheetName val="int-Dia-hdpe"/>
      <sheetName val="habs-list"/>
      <sheetName val="int-Dia-pvc"/>
      <sheetName val="DATA"/>
      <sheetName val="Road data"/>
      <sheetName val="mlead"/>
      <sheetName val="abs road"/>
      <sheetName val="R_Det"/>
      <sheetName val="Works"/>
      <sheetName val="RMR"/>
      <sheetName val="General"/>
      <sheetName val="v"/>
      <sheetName val="t_prsr"/>
      <sheetName val="id"/>
      <sheetName val="wh_data"/>
      <sheetName val="wh_data_R"/>
      <sheetName val="CPHEEO"/>
      <sheetName val="input"/>
      <sheetName val="Class IV Qtr. Ele"/>
      <sheetName val="coverpage"/>
      <sheetName val="Lead statement"/>
      <sheetName val="m"/>
      <sheetName val="Levels"/>
      <sheetName val="leads"/>
      <sheetName val="CI"/>
      <sheetName val="DI"/>
      <sheetName val="G.R.P"/>
      <sheetName val="HDPE"/>
      <sheetName val="PSC REVISED"/>
      <sheetName val="pvc"/>
      <sheetName val="PUMP_DATA"/>
      <sheetName val="Cover"/>
      <sheetName val="maya"/>
      <sheetName val="Bridge Data 2005-06"/>
      <sheetName val="GROUND FLOOR"/>
      <sheetName val="F6-Est4"/>
      <sheetName val="Data 07-08 "/>
      <sheetName val="nodes"/>
      <sheetName val="int-Dia"/>
      <sheetName val="JAWAHAR-hyd-original"/>
      <sheetName val="Rate"/>
      <sheetName val="PM&amp;GM"/>
      <sheetName val="AV-PVC"/>
      <sheetName val="DI gate-DI"/>
      <sheetName val="DIgate_PVC "/>
      <sheetName val="sg-clay(d)"/>
      <sheetName val="LS"/>
      <sheetName val="BWSCPlt"/>
      <sheetName val="DATA-BASE"/>
      <sheetName val="DATA-ABSTRACT"/>
      <sheetName val="Bitumen trunk"/>
      <sheetName val="Feeder"/>
      <sheetName val="R99 etc"/>
      <sheetName val="Trunk unpaved"/>
      <sheetName val="sub-dapa "/>
      <sheetName val="Plant 㫨  Machinery"/>
      <sheetName val="DATA_ENTRY"/>
      <sheetName val="CPI"/>
      <sheetName val="WPI C"/>
      <sheetName val="WPI all"/>
      <sheetName val="WPI HM"/>
      <sheetName val="WPI S"/>
      <sheetName val="SPT vs PHI"/>
      <sheetName val="SSR 2015-16"/>
      <sheetName val="DATA SHEET FOR 2012 - 13"/>
      <sheetName val="Main sheet"/>
      <sheetName val="Nspt-smp-final-ORIGINAL"/>
      <sheetName val="Sorted"/>
      <sheetName val="ABS"/>
      <sheetName val="SUMP1420KL@HW"/>
      <sheetName val="Sheet2"/>
      <sheetName val="Specification"/>
      <sheetName val="Avenue Plantation "/>
      <sheetName val="farmyard"/>
      <sheetName val="In put soft"/>
      <sheetName val="softscape data "/>
      <sheetName val="est input"/>
      <sheetName val="C-data  2)"/>
      <sheetName val="conveyance "/>
      <sheetName val="Civil SoR"/>
      <sheetName val="WS SoR "/>
      <sheetName val="C-data  for sub est"/>
      <sheetName val="Chain link mesh "/>
      <sheetName val="MS Grill CW"/>
      <sheetName val=" SS Gate (2)"/>
      <sheetName val=" Barbed wire (2)"/>
      <sheetName val="Genera Abstract Estimate "/>
      <sheetName val="Joinery"/>
      <sheetName val="WS Data"/>
      <sheetName val="Entrance Arch ( H )"/>
      <sheetName val="Entrance Arch ( CH )"/>
      <sheetName val="Soft Scape"/>
      <sheetName val="1.Hard Scape "/>
      <sheetName val="2"/>
      <sheetName val="Sliding Gate"/>
      <sheetName val="Boundary Wall"/>
      <sheetName val="Toilet 5X3m"/>
      <sheetName val="Shower Area 4X1.5m"/>
      <sheetName val="Cremains Room 5X5m"/>
      <sheetName val="Office Room 6X6m"/>
      <sheetName val="Security Room 3X3m"/>
      <sheetName val="Store Room 6X5.7m"/>
      <sheetName val="Mortury 6X6m"/>
      <sheetName val="Pre Ritual Area 8X8m"/>
      <sheetName val="Post Ritual Area 6X5m"/>
      <sheetName val="Electric Crematorioum 15X15m"/>
      <sheetName val="Conventional Crematorium6.2X5.2"/>
      <sheetName val="Office cum Security Room 7X4m"/>
      <sheetName val="Chain link mesh fencing "/>
      <sheetName val="gen"/>
      <sheetName val="Rates"/>
      <sheetName val="hdpe_basic"/>
      <sheetName val="pvc_basic"/>
      <sheetName val="Data-ELSR"/>
      <sheetName val="zone-8"/>
      <sheetName val="MHNO_LEV"/>
      <sheetName val=" Data -Valves"/>
      <sheetName val="1V800"/>
      <sheetName val="Sheet9"/>
      <sheetName val="Cover-MEstt_2"/>
      <sheetName val="ABST(PART_B)_2"/>
      <sheetName val="F6-Gnrl_Abstrt2"/>
      <sheetName val="sub-data_2"/>
      <sheetName val="Data_F8_BTR2"/>
      <sheetName val="sub_estt2"/>
      <sheetName val="Common_1"/>
      <sheetName val="Plant_&amp;__Machinery"/>
      <sheetName val="Lead_statement_ss5"/>
      <sheetName val="Lead_statement"/>
      <sheetName val="Road_data"/>
      <sheetName val="abs_road"/>
      <sheetName val="Class_IV_Qtr__Ele"/>
      <sheetName val="Boq"/>
      <sheetName val="TBAL9697 -group wise  sdpl"/>
      <sheetName val="Process"/>
      <sheetName val="Specification report"/>
      <sheetName val="Rd.Est"/>
      <sheetName val="p&amp;m"/>
      <sheetName val="habs-details"/>
      <sheetName val="hab-details"/>
      <sheetName val="INPUT-DATA"/>
      <sheetName val="DL CAL"/>
      <sheetName val="SSR 2014-15 Rates"/>
      <sheetName val="Flanged Beams"/>
      <sheetName val="Rectangular Beam"/>
      <sheetName val="not req 3"/>
      <sheetName val="ultmom"/>
      <sheetName val="dlvoid"/>
      <sheetName val="final abstract"/>
      <sheetName val="detail'02"/>
      <sheetName val="G_R_P"/>
      <sheetName val="PSC_REVISED"/>
      <sheetName val="Cover-MEstt_3"/>
      <sheetName val="ABST(PART_B)_3"/>
      <sheetName val="F6-Gnrl_Abstrt3"/>
      <sheetName val="sub-data_3"/>
      <sheetName val="Data_F8_BTR3"/>
      <sheetName val="sub_estt3"/>
      <sheetName val="Common_2"/>
      <sheetName val="Lead_statement_ss51"/>
      <sheetName val="G_R_P1"/>
      <sheetName val="PSC_REVISED1"/>
      <sheetName val="Plant_&amp;__Machinery1"/>
      <sheetName val="bundqty"/>
      <sheetName val="ESTIMATE"/>
      <sheetName val="Mortars"/>
      <sheetName val="hdpe weights"/>
      <sheetName val="data existing_do not delete"/>
      <sheetName val="m1"/>
      <sheetName val="Data rough"/>
      <sheetName val="Convey"/>
      <sheetName val="detls"/>
      <sheetName val="SSR 2010-11 Rates"/>
      <sheetName val="Lead Distance"/>
      <sheetName val="WATER-HAMMER"/>
      <sheetName val="20kL-design-final"/>
      <sheetName val="wh"/>
      <sheetName val="AV-HDPE"/>
      <sheetName val="Di_gate-HDPE"/>
      <sheetName val="C.D.Abs.Est."/>
      <sheetName val="crop water req.(Kh)  "/>
      <sheetName val="Bund"/>
      <sheetName val="Valves"/>
      <sheetName val="MS Rates"/>
      <sheetName val="co_5"/>
      <sheetName val="hdpe-rates"/>
      <sheetName val="pvc-rates"/>
      <sheetName val="AV-BWSC&amp;MS"/>
      <sheetName val="AV_AC"/>
      <sheetName val="di_Gate_AC"/>
      <sheetName val="Digate-BWSCP-MS"/>
      <sheetName val="DI_gate_di"/>
      <sheetName val="LEAD (2)"/>
      <sheetName val="water-hammar-strenght"/>
      <sheetName val="FORM7"/>
      <sheetName val="LOCAL RATES"/>
      <sheetName val="TOP SLAB-beams"/>
      <sheetName val="BALAN1"/>
      <sheetName val="Data well"/>
      <sheetName val="Formulas"/>
      <sheetName val="SITE OVERHEADS"/>
      <sheetName val="BTR"/>
      <sheetName val="Line"/>
      <sheetName val="conc-foot-gradeslab"/>
      <sheetName val="C-data"/>
      <sheetName val="MRoad data"/>
      <sheetName val="Detail In Door Stad"/>
      <sheetName val="_5wgdhabfinal00_01"/>
      <sheetName val="Elect."/>
      <sheetName val="PVC weights"/>
      <sheetName val="index"/>
      <sheetName val="Global factors"/>
      <sheetName val="Z1_DATA"/>
      <sheetName val="BM-HOOP"/>
      <sheetName val="Iocount"/>
      <sheetName val="ewst"/>
      <sheetName val="l"/>
      <sheetName val="Road_data1"/>
      <sheetName val="abs_road1"/>
      <sheetName val="Class_IV_Qtr__Ele1"/>
      <sheetName val="Lead_statement1"/>
      <sheetName val="GROUND_FLOOR"/>
      <sheetName val="Bridge_Data_2005-06"/>
      <sheetName val="Data_07-08_"/>
      <sheetName val="DI_gate-DI"/>
      <sheetName val="DIgate_PVC_"/>
      <sheetName val="Bitumen_trunk"/>
      <sheetName val="R99_etc"/>
      <sheetName val="Trunk_unpaved"/>
      <sheetName val="sub-dapa_"/>
      <sheetName val="Plant_㫨__Machinery"/>
      <sheetName val="Avenue_Plantation_"/>
      <sheetName val="In_put_soft"/>
      <sheetName val="softscape_data_"/>
      <sheetName val="est_input"/>
      <sheetName val="C-data__2)"/>
      <sheetName val="conveyance_"/>
      <sheetName val="Civil_SoR"/>
      <sheetName val="WS_SoR_"/>
      <sheetName val="C-data__for_sub_est"/>
      <sheetName val="Chain_link_mesh_"/>
      <sheetName val="MS_Grill_CW"/>
      <sheetName val="_SS_Gate_(2)"/>
      <sheetName val="_Barbed_wire_(2)"/>
      <sheetName val="Genera_Abstract_Estimate_"/>
      <sheetName val="WS_Data"/>
      <sheetName val="Entrance_Arch_(_H_)"/>
      <sheetName val="Entrance_Arch_(_CH_)"/>
      <sheetName val="Soft_Scape"/>
      <sheetName val="1_Hard_Scape_"/>
      <sheetName val="Sliding_Gate"/>
      <sheetName val="Boundary_Wall"/>
      <sheetName val="Toilet_5X3m"/>
      <sheetName val="Shower_Area_4X1_5m"/>
      <sheetName val="Cremains_Room_5X5m"/>
      <sheetName val="Office_Room_6X6m"/>
      <sheetName val="Security_Room_3X3m"/>
      <sheetName val="Store_Room_6X5_7m"/>
      <sheetName val="Mortury_6X6m"/>
      <sheetName val="Pre_Ritual_Area_8X8m"/>
      <sheetName val="Post_Ritual_Area_6X5m"/>
      <sheetName val="Electric_Crematorioum_15X15m"/>
      <sheetName val="Conventional_Crematorium6_2X5_2"/>
      <sheetName val="Office_cum_Security_Room_7X4m"/>
      <sheetName val="Chain_link_mesh_fencing_"/>
      <sheetName val="SPT_vs_PHI"/>
      <sheetName val="WPI_C"/>
      <sheetName val="WPI_all"/>
      <sheetName val="WPI_HM"/>
      <sheetName val="WPI_S"/>
      <sheetName val="SSR_2015-16"/>
      <sheetName val="DATA_SHEET_FOR_2012_-_13"/>
      <sheetName val="Main_sheet"/>
      <sheetName val="_Data_-Valves"/>
      <sheetName val="BS8007"/>
      <sheetName val="D2_CO"/>
      <sheetName val="data-WC"/>
      <sheetName val="DATA SHEET FOR 2014-15"/>
      <sheetName val="SSR 2016-17"/>
      <sheetName val="Sheet3"/>
      <sheetName val="pop"/>
      <sheetName val="ssr-rates"/>
      <sheetName val="1-Pop Proj"/>
      <sheetName val="sand"/>
      <sheetName val="stone"/>
      <sheetName val="Hyd_Stmt"/>
      <sheetName val="MTC-estimate"/>
      <sheetName val="Gen Abs"/>
      <sheetName val="other rates"/>
      <sheetName val="DATA-CD"/>
      <sheetName val="Quarry"/>
      <sheetName val="CRUST"/>
      <sheetName val="QDTS"/>
      <sheetName val="nandipet intra"/>
      <sheetName val="AV-DI"/>
      <sheetName val="scour-DI-CI"/>
      <sheetName val="scour-pvc-hdpe-psc-bwsc"/>
      <sheetName val="Bill_amt_qty_cc_1"/>
      <sheetName val="#REF"/>
      <sheetName val="checked"/>
      <sheetName val="Detailed"/>
      <sheetName val="dump"/>
      <sheetName val="Habcodes"/>
      <sheetName val="Road data-TDR"/>
      <sheetName val="Relig-place"/>
      <sheetName val="basdat"/>
      <sheetName val="Data-2010-11"/>
      <sheetName val="factors"/>
      <sheetName val="sup dat"/>
      <sheetName val="0000000000000"/>
      <sheetName val="MRMECADAMoad data"/>
      <sheetName val="PVC_dia"/>
      <sheetName val="foundation(V)"/>
      <sheetName val="Main"/>
      <sheetName val="TCS_Schedule (2)"/>
      <sheetName val="137-140"/>
      <sheetName val="141-142"/>
      <sheetName val="ElectricalSSR"/>
      <sheetName val="Earthwork MCW"/>
      <sheetName val="TCS Proposed"/>
      <sheetName val="Structure Bills Qty"/>
      <sheetName val="Chapter 4"/>
      <sheetName val="Road Detail Est."/>
      <sheetName val="1000000000000"/>
      <sheetName val="Drains Est"/>
      <sheetName val="Abs_CD_2"/>
      <sheetName val="road est"/>
      <sheetName val="ECV"/>
      <sheetName val="LEAD S 10-11"/>
      <sheetName val="Watersoft (2)"/>
      <sheetName val="Staff Acco."/>
      <sheetName val="WPI CM"/>
      <sheetName val="Aug,02"/>
      <sheetName val="GM&amp;PM WE1 EST"/>
      <sheetName val="BWSCP"/>
      <sheetName val="CC Road"/>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dpc cost"/>
      <sheetName val="SUMMERY"/>
      <sheetName val="Census_of_India_2001"/>
      <sheetName val="Admin"/>
      <sheetName val="FACE"/>
      <sheetName val="PH data"/>
      <sheetName val="HYDRAULICS"/>
      <sheetName val="Check List"/>
      <sheetName val="Recovery"/>
      <sheetName val="rate analysis "/>
      <sheetName val="(4)F-81 Exp.side"/>
      <sheetName val="Designs"/>
      <sheetName val="BASE_ALL"/>
      <sheetName val="WTP-Pr"/>
      <sheetName val="Data base"/>
      <sheetName val="Av.G Level"/>
      <sheetName val="E6"/>
      <sheetName val="E8"/>
      <sheetName val="E11"/>
      <sheetName val="QUOT_1"/>
      <sheetName val="STAMT"/>
      <sheetName val="JACKWELL"/>
      <sheetName val="tab1&amp;2"/>
      <sheetName val="Form_E6"/>
      <sheetName val="LLEGADA"/>
      <sheetName val="N- Ward Codes"/>
      <sheetName val="NEW "/>
      <sheetName val="LABOUR RATE"/>
      <sheetName val="Material Rate"/>
      <sheetName val="Pier Design(with offset)"/>
      <sheetName val="PLAN_FEB97"/>
      <sheetName val="1"/>
      <sheetName val="3"/>
      <sheetName val="4"/>
      <sheetName val="HDPE-pipe-rates"/>
      <sheetName val="pvc-pipe-rates"/>
      <sheetName val="EDWise"/>
      <sheetName val="dist dump"/>
      <sheetName val="New33KVSS_E3"/>
      <sheetName val="Prop aug of Ex 33KVSS_E3a"/>
      <sheetName val="agl-pump-sets"/>
      <sheetName val="EG"/>
      <sheetName val="pump-sets(AI)"/>
      <sheetName val="per-capita"/>
      <sheetName val="towns&amp;villages"/>
      <sheetName val="Addl.40"/>
      <sheetName val="bricks"/>
      <sheetName val="Table 4"/>
      <sheetName val="Table 5"/>
      <sheetName val="Table 2"/>
      <sheetName val="Table 27"/>
      <sheetName val="Bill-12"/>
      <sheetName val="Mp-team 1"/>
      <sheetName val="Bed Class"/>
      <sheetName val="Cd"/>
      <sheetName val="ww-march-02"/>
      <sheetName val="Data_Base"/>
      <sheetName val="Bed Fall"/>
      <sheetName val="Title"/>
      <sheetName val="Ventway Calculations"/>
      <sheetName val="temp-SDData (2)"/>
      <sheetName val="dBase"/>
      <sheetName val="inWords"/>
      <sheetName val="DCI-STR"/>
      <sheetName val="Elc.data-20-21"/>
      <sheetName val="C-Mat"/>
      <sheetName val="labour &amp; Hire-20-21"/>
      <sheetName val="Electrical SSR 2020-2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FORMAS"/>
      <sheetName val="CHECK-SLIP"/>
      <sheetName val="DESIGN NORMS"/>
      <sheetName val="DESIGN CALUCULATIONS"/>
      <sheetName val="ABSTRACT-DESIGN CALUCULATIONS"/>
      <sheetName val="GRAVITY MAIN"/>
      <sheetName val="PUMPING MAIN"/>
      <sheetName val="PUMP SETS DESIGN"/>
      <sheetName val="GENERAL-ABSTRACT"/>
      <sheetName val="COMPONENTS"/>
      <sheetName val="DATA-ABSTRACT"/>
      <sheetName val="SSR(Buildings)"/>
      <sheetName val="SSR(PH)"/>
      <sheetName val="SSR(I&amp;CAD)"/>
      <sheetName val="PVC-Rates"/>
      <sheetName val="Labour charges"/>
      <sheetName val="Labour charges(detl)"/>
      <sheetName val="LEAD STATEMENT"/>
      <sheetName val="OHSR(Detail)"/>
      <sheetName val="DUMMY_EST"/>
      <sheetName val="DATA-LIST"/>
      <sheetName val="DATA SHEET"/>
      <sheetName val="DATA OHSR"/>
      <sheetName val="DATA AC PIPES"/>
      <sheetName val="DATA PVC PIPES"/>
      <sheetName val="BORE WELL"/>
      <sheetName val="SS TANK(HOMO)"/>
      <sheetName val="SS FILTERS"/>
      <sheetName val="SS TANK(HET)"/>
      <sheetName val="SS FILTERS(SQM)"/>
      <sheetName val="OHSR"/>
      <sheetName val="TRANSMISSION MAINS"/>
      <sheetName val="PUMP SETS"/>
      <sheetName val="WEIR CHAMBER"/>
      <sheetName val="PUMP HOUSE"/>
      <sheetName val="PUMP HOUSE(SQM)"/>
      <sheetName val="CW SUMP"/>
      <sheetName val="RWW_PH"/>
      <sheetName val="RAW WATER WELL"/>
      <sheetName val="VALVE PIT"/>
      <sheetName val="FLOW-DIAGRAM"/>
      <sheetName val="DATA-BASE"/>
      <sheetName val="TRANS.MAINS.LEVELS"/>
      <sheetName val="SSF(INT.CONS)"/>
      <sheetName val="DATA_ABSTRACT"/>
      <sheetName val="DATA_BASE"/>
      <sheetName val="m"/>
      <sheetName val="Labour"/>
      <sheetName val="Material"/>
      <sheetName val="Plant &amp;  Machinery"/>
      <sheetName val="Data.F8.BTR"/>
      <sheetName val="DESIGN_NORMS"/>
      <sheetName val="DESIGN_CALUCULATIONS"/>
      <sheetName val="ABSTRACT-DESIGN_CALUCULATIONS"/>
      <sheetName val="GRAVITY_MAIN"/>
      <sheetName val="PUMPING_MAIN"/>
      <sheetName val="PUMP_SETS_DESIGN"/>
      <sheetName val="Labour_charges"/>
      <sheetName val="Labour_charges(detl)"/>
      <sheetName val="LEAD_STATEMENT"/>
      <sheetName val="DATA_SHEET"/>
      <sheetName val="DATA_OHSR"/>
      <sheetName val="DATA_AC_PIPES"/>
      <sheetName val="DATA_PVC_PIPES"/>
      <sheetName val="BORE_WELL"/>
      <sheetName val="SS_TANK(HOMO)"/>
      <sheetName val="SS_FILTERS"/>
      <sheetName val="SS_TANK(HET)"/>
      <sheetName val="SS_FILTERS(SQM)"/>
      <sheetName val="TRANSMISSION_MAINS"/>
      <sheetName val="PUMP_SETS"/>
      <sheetName val="WEIR_CHAMBER"/>
      <sheetName val="PUMP_HOUSE"/>
      <sheetName val="PUMP_HOUSE(SQM)"/>
      <sheetName val="CW_SUMP"/>
      <sheetName val="RAW_WATER_WELL"/>
      <sheetName val="VALVE_PIT"/>
      <sheetName val="TRANS_MAINS_LEVELS"/>
      <sheetName val="SSF(INT_CONS)"/>
      <sheetName val="DESIGN_NORMS1"/>
      <sheetName val="DESIGN_CALUCULATIONS1"/>
      <sheetName val="ABSTRACT-DESIGN_CALUCULATIONS1"/>
      <sheetName val="GRAVITY_MAIN1"/>
      <sheetName val="PUMPING_MAIN1"/>
      <sheetName val="PUMP_SETS_DESIGN1"/>
      <sheetName val="Labour_charges1"/>
      <sheetName val="Labour_charges(detl)1"/>
      <sheetName val="LEAD_STATEMENT1"/>
      <sheetName val="DATA_SHEET1"/>
      <sheetName val="DATA_OHSR1"/>
      <sheetName val="DATA_AC_PIPES1"/>
      <sheetName val="DATA_PVC_PIPES1"/>
      <sheetName val="BORE_WELL1"/>
      <sheetName val="SS_TANK(HOMO)1"/>
      <sheetName val="SS_FILTERS1"/>
      <sheetName val="SS_TANK(HET)1"/>
      <sheetName val="SS_FILTERS(SQM)1"/>
      <sheetName val="TRANSMISSION_MAINS1"/>
      <sheetName val="PUMP_SETS1"/>
      <sheetName val="WEIR_CHAMBER1"/>
      <sheetName val="PUMP_HOUSE1"/>
      <sheetName val="PUMP_HOUSE(SQM)1"/>
      <sheetName val="CW_SUMP1"/>
      <sheetName val="RAW_WATER_WELL1"/>
      <sheetName val="VALVE_PIT1"/>
      <sheetName val="TRANS_MAINS_LEVELS1"/>
      <sheetName val="SSF(INT_CONS)1"/>
      <sheetName val="Common "/>
      <sheetName val="DESIGN_NORMS2"/>
      <sheetName val="DESIGN_CALUCULATIONS2"/>
      <sheetName val="ABSTRACT-DESIGN_CALUCULATIONS2"/>
      <sheetName val="GRAVITY_MAIN2"/>
      <sheetName val="PUMPING_MAIN2"/>
      <sheetName val="PUMP_SETS_DESIGN2"/>
      <sheetName val="Labour_charges2"/>
      <sheetName val="Labour_charges(detl)2"/>
      <sheetName val="LEAD_STATEMENT2"/>
      <sheetName val="DATA_SHEET2"/>
      <sheetName val="DATA_OHSR2"/>
      <sheetName val="DATA_AC_PIPES2"/>
      <sheetName val="DATA_PVC_PIPES2"/>
      <sheetName val="BORE_WELL2"/>
      <sheetName val="SS_TANK(HOMO)2"/>
      <sheetName val="SS_FILTERS2"/>
      <sheetName val="SS_TANK(HET)2"/>
      <sheetName val="SS_FILTERS(SQM)2"/>
      <sheetName val="TRANSMISSION_MAINS2"/>
      <sheetName val="PUMP_SETS2"/>
      <sheetName val="WEIR_CHAMBER2"/>
      <sheetName val="PUMP_HOUSE2"/>
      <sheetName val="PUMP_HOUSE(SQM)2"/>
      <sheetName val="CW_SUMP2"/>
      <sheetName val="RAW_WATER_WELL2"/>
      <sheetName val="VALVE_PIT2"/>
      <sheetName val="TRANS_MAINS_LEVELS2"/>
      <sheetName val="SSF(INT_CONS)2"/>
      <sheetName val="Plant_&amp;__Machinery"/>
      <sheetName val="Common_"/>
      <sheetName val="Data_F8_BTR"/>
      <sheetName val="Sheet3"/>
      <sheetName val="AV-HDPE"/>
      <sheetName val="Di_gate-HDPE"/>
      <sheetName val="Sheet1"/>
      <sheetName val="BWSCPlt"/>
      <sheetName val="CI"/>
      <sheetName val="DI"/>
      <sheetName val="G.R.P"/>
      <sheetName val="HDPE"/>
      <sheetName val="PSC REVISED"/>
      <sheetName val="pvc"/>
      <sheetName val="Bitumen trunk"/>
      <sheetName val="Feeder"/>
      <sheetName val="R99 etc"/>
      <sheetName val="Trunk unpaved"/>
      <sheetName val="Plant_&amp;__Machi.ery"/>
      <sheetName val="segments-details"/>
      <sheetName val="int-Dia-hdpe"/>
      <sheetName val="habs-list"/>
      <sheetName val="DATA_PRG"/>
      <sheetName val="Lead"/>
      <sheetName val="r"/>
      <sheetName val="PUMP_DATA"/>
      <sheetName val="nodes"/>
      <sheetName val="int-Dia"/>
      <sheetName val="JAWAHAR-hyd-original"/>
      <sheetName val="v"/>
      <sheetName val="Rate"/>
      <sheetName val="pop"/>
      <sheetName val="ssr-rates"/>
      <sheetName val="Work_sheet"/>
      <sheetName val="Class IV Qtr. Ele"/>
      <sheetName val="data"/>
      <sheetName val="leads"/>
      <sheetName val="rdamdata"/>
      <sheetName val="SSR(I㫨CAD)"/>
      <sheetName val="Plant 㫨  Machinery"/>
      <sheetName val="Plant_㫨__Machinery"/>
      <sheetName val="Plant_㫨__Machi.ery"/>
      <sheetName val="0000000000000"/>
      <sheetName val="cert"/>
      <sheetName val="Bridge Data 2005-06"/>
      <sheetName val="GF SB Ok "/>
      <sheetName val="lead-st"/>
      <sheetName val="sup dat"/>
      <sheetName val="Sheet2"/>
      <sheetName val="MRATES"/>
      <sheetName val="pvc_basic"/>
      <sheetName val="data existing_do not delete"/>
      <sheetName val="DATA_ENTRY"/>
      <sheetName val="maya"/>
      <sheetName val="RAFT"/>
      <sheetName val="scour depth"/>
      <sheetName val="SUMP1420KL@HW"/>
      <sheetName val="Lead statement ss5"/>
      <sheetName val="Usage"/>
      <sheetName val="General"/>
      <sheetName val="box-12"/>
      <sheetName val="DATAS"/>
      <sheetName val="SR"/>
      <sheetName val="DISCOUNT"/>
      <sheetName val="Civil Boq"/>
      <sheetName val="THK"/>
      <sheetName val="sg-clay(d)"/>
      <sheetName val="CS "/>
      <sheetName val="八幡"/>
      <sheetName val="bom"/>
      <sheetName val="Abs"/>
      <sheetName val="CPI"/>
      <sheetName val="WPI C"/>
      <sheetName val="WPI all"/>
      <sheetName val="WPI CM"/>
      <sheetName val="WPI S"/>
      <sheetName val="Rates"/>
      <sheetName val="Road data"/>
      <sheetName val="RMR"/>
      <sheetName val="SSR 2015-16"/>
      <sheetName val="t_prsr"/>
      <sheetName val="id"/>
      <sheetName val="wh"/>
      <sheetName val="DATA SHEET FOR 2012 - 13"/>
      <sheetName val="l"/>
      <sheetName val="_5wgdhabfinal00_01"/>
      <sheetName val="hdpe_basic"/>
      <sheetName val="1V800"/>
      <sheetName val="zone-8"/>
      <sheetName val="MHNO_LEV"/>
      <sheetName val="Main sheet"/>
      <sheetName val="bundqty"/>
      <sheetName val="Estimate copy"/>
      <sheetName val="coverpage"/>
      <sheetName val="Data-ELSR"/>
      <sheetName val="VALVE_PITU"/>
      <sheetName val="int-Dia-pvc"/>
      <sheetName val="Analy_7-10"/>
      <sheetName val="stone"/>
      <sheetName val="Relig-place"/>
      <sheetName val="Specification"/>
      <sheetName val="BM-HOOP"/>
      <sheetName val="Hyd_Stmt"/>
      <sheetName val="co_5"/>
      <sheetName val="dBase"/>
      <sheetName val="index"/>
      <sheetName val="ESTIMATE"/>
      <sheetName val="hdpe weights"/>
      <sheetName val="PVC weights"/>
      <sheetName val="Delivery mains"/>
      <sheetName val="Road Detail Est."/>
      <sheetName val="GEN_abstrct"/>
      <sheetName val="p&amp;m"/>
      <sheetName val=" data sheet "/>
      <sheetName val="wh_data"/>
      <sheetName val="CPHEEO"/>
      <sheetName val="wh_data_R"/>
      <sheetName val="input"/>
      <sheetName val="Z1_DATA"/>
      <sheetName val="Convey -16-17"/>
      <sheetName val="DESIGN_NORMS3"/>
      <sheetName val="DESIGN_CALUCULATIONS3"/>
      <sheetName val="ABSTRACT-DESIGN_CALUCULATIONS3"/>
      <sheetName val="GRAVITY_MAIN3"/>
      <sheetName val="PUMPING_MAIN3"/>
      <sheetName val="PUMP_SETS_DESIGN3"/>
      <sheetName val="Labour_charges3"/>
      <sheetName val="Labour_charges(detl)3"/>
      <sheetName val="LEAD_STATEMENT3"/>
      <sheetName val="DATA_SHEET3"/>
      <sheetName val="DATA_OHSR3"/>
      <sheetName val="DATA_AC_PIPES3"/>
      <sheetName val="DATA_PVC_PIPES3"/>
      <sheetName val="BORE_WELL3"/>
      <sheetName val="SS_TANK(HOMO)3"/>
      <sheetName val="SS_FILTERS3"/>
      <sheetName val="SS_TANK(HET)3"/>
      <sheetName val="SS_FILTERS(SQM)3"/>
      <sheetName val="TRANSMISSION_MAINS3"/>
      <sheetName val="PUMP_SETS3"/>
      <sheetName val="WEIR_CHAMBER3"/>
      <sheetName val="PUMP_HOUSE3"/>
      <sheetName val="PUMP_HOUSE(SQM)3"/>
      <sheetName val="CW_SUMP3"/>
      <sheetName val="RAW_WATER_WELL3"/>
      <sheetName val="VALVE_PIT3"/>
      <sheetName val="TRANS_MAINS_LEVELS3"/>
      <sheetName val="SSF(INT_CONS)3"/>
      <sheetName val="Plant_&amp;__Machinery1"/>
      <sheetName val="Data_F8_BTR1"/>
      <sheetName val="Common_1"/>
      <sheetName val="Class_IV_Qtr__Ele"/>
      <sheetName val="G_R_P"/>
      <sheetName val="PSC_REVISED"/>
      <sheetName val="DESIGN_NORMS4"/>
      <sheetName val="DESIGN_CALUCULATIONS4"/>
      <sheetName val="ABSTRACT-DESIGN_CALUCULATIONS4"/>
      <sheetName val="GRAVITY_MAIN4"/>
      <sheetName val="PUMPING_MAIN4"/>
      <sheetName val="PUMP_SETS_DESIGN4"/>
      <sheetName val="Labour_charges4"/>
      <sheetName val="Labour_charges(detl)4"/>
      <sheetName val="LEAD_STATEMENT4"/>
      <sheetName val="DATA_SHEET4"/>
      <sheetName val="DATA_OHSR4"/>
      <sheetName val="DATA_AC_PIPES4"/>
      <sheetName val="DATA_PVC_PIPES4"/>
      <sheetName val="BORE_WELL4"/>
      <sheetName val="SS_TANK(HOMO)4"/>
      <sheetName val="SS_FILTERS4"/>
      <sheetName val="SS_TANK(HET)4"/>
      <sheetName val="SS_FILTERS(SQM)4"/>
      <sheetName val="TRANSMISSION_MAINS4"/>
      <sheetName val="PUMP_SETS4"/>
      <sheetName val="WEIR_CHAMBER4"/>
      <sheetName val="PUMP_HOUSE4"/>
      <sheetName val="PUMP_HOUSE(SQM)4"/>
      <sheetName val="CW_SUMP4"/>
      <sheetName val="RAW_WATER_WELL4"/>
      <sheetName val="VALVE_PIT4"/>
      <sheetName val="TRANS_MAINS_LEVELS4"/>
      <sheetName val="SSF(INT_CONS)4"/>
      <sheetName val="Plant_&amp;__Machinery2"/>
      <sheetName val="Data_F8_BTR2"/>
      <sheetName val="Common_2"/>
      <sheetName val="Class_IV_Qtr__Ele1"/>
      <sheetName val="G_R_P1"/>
      <sheetName val="PSC_REVISED1"/>
      <sheetName val="Meas.-Hotel Part"/>
      <sheetName val="mlead"/>
      <sheetName val="COVER"/>
      <sheetName val="inWords"/>
      <sheetName val="ewst"/>
      <sheetName val="Data rough"/>
      <sheetName val="abs road"/>
      <sheetName val="CPIPE"/>
      <sheetName val="Data o"/>
      <sheetName val="Data Main sheet"/>
      <sheetName val="Lead Distance"/>
      <sheetName val="Levels"/>
      <sheetName val="Sheet9"/>
      <sheetName val="Iocount"/>
      <sheetName val="water-hammar-strenght"/>
      <sheetName val="Nspt-smp-final-ORIGINAL"/>
      <sheetName val="habs-details"/>
      <sheetName val="GM&amp;PM WE1 EST"/>
      <sheetName val="BWSCP"/>
      <sheetName val="hdpe-rates"/>
      <sheetName val="HDPE-pipe-rates"/>
      <sheetName val="pvc-pipe-rates"/>
      <sheetName val="LOCAL RATES"/>
      <sheetName val="sand"/>
      <sheetName val="WATER-HAMMER"/>
      <sheetName val="Staff Acco."/>
      <sheetName val="C-data"/>
      <sheetName val="DI gate-DI"/>
      <sheetName val="PM&amp;GM"/>
      <sheetName val="DIgate_PVC "/>
      <sheetName val="PH-Data"/>
      <sheetName val="detls"/>
      <sheetName val="DATA SHEET FOR 2014-15"/>
      <sheetName val="R_Det"/>
      <sheetName val="Sheet5"/>
      <sheetName val="Convey"/>
      <sheetName val="LABOUR RATE"/>
      <sheetName val="Material Rate"/>
      <sheetName val="Bed Class"/>
      <sheetName val="Cd"/>
      <sheetName val="MRoad data"/>
      <sheetName val="Macro1"/>
      <sheetName val="AV_AC"/>
      <sheetName val="di_Gate_AC"/>
      <sheetName val="Digate-BWSCP-MS"/>
      <sheetName val="DI_gate_di"/>
      <sheetName val="C.D.Abs.Est."/>
      <sheetName val="VALV"/>
      <sheetName val="2014"/>
      <sheetName val="3405-2014"/>
      <sheetName val="Qty"/>
      <sheetName val="Table12"/>
      <sheetName val="Table9"/>
      <sheetName val="11.Habitations"/>
      <sheetName val="SSR 2016-17"/>
      <sheetName val="Detailed"/>
      <sheetName val="MTC-estimate"/>
      <sheetName val="Gen Abs"/>
      <sheetName val="other rates"/>
      <sheetName val="BS8007"/>
      <sheetName val="FT-05-02IsoBOM"/>
      <sheetName val="GA-Paderu"/>
      <sheetName val="conc-foot-gradeslab"/>
      <sheetName val="Global factors"/>
      <sheetName val="UT_Design"/>
      <sheetName val="Admin"/>
      <sheetName val="LEAD S 10-11"/>
      <sheetName val="BALAN1"/>
      <sheetName val="m1"/>
      <sheetName val="TBAL9697 -group wise  sdpl"/>
      <sheetName val="Quarry"/>
      <sheetName val="Line"/>
      <sheetName val="BTR"/>
      <sheetName val="CRUST"/>
      <sheetName val="QDTS"/>
      <sheetName val="Abs_CD_2"/>
      <sheetName val="road est"/>
      <sheetName val="ECV"/>
      <sheetName val="AV-DI"/>
      <sheetName val="AV-PVC"/>
      <sheetName val="scour-DI-CI"/>
      <sheetName val="scour-pvc-hdpe-psc-bwsc"/>
      <sheetName val="Analy"/>
      <sheetName val="WPI HM"/>
      <sheetName val="abst"/>
      <sheetName val="design"/>
      <sheetName val="MRMECADAMoad data"/>
      <sheetName val="Road data-TDR"/>
      <sheetName val="Master data"/>
      <sheetName val="analysis"/>
      <sheetName val="factors"/>
      <sheetName val="Mortars"/>
      <sheetName val="Habcodes"/>
      <sheetName val="FORM7"/>
      <sheetName val="Lead  RATES"/>
      <sheetName val="zone-2"/>
      <sheetName val="Census_of_India_2001"/>
      <sheetName val="mas_hab"/>
      <sheetName val="s"/>
      <sheetName val="TOP SLAB-beams"/>
      <sheetName val="Addl. DN"/>
      <sheetName val="650kL-design-final"/>
      <sheetName val="AV_GRP ms bwsc"/>
      <sheetName val="GM&amp;PM EST"/>
      <sheetName val="HS final-2"/>
      <sheetName val="rate analysis "/>
      <sheetName val="Main"/>
      <sheetName val="CT"/>
      <sheetName val="PT"/>
      <sheetName val="Pier Design(with offset)"/>
      <sheetName val="(4)F-81 Exp.side"/>
      <sheetName val="PH data"/>
      <sheetName val="FACE"/>
      <sheetName val="DataInput"/>
      <sheetName val="DataInput-1"/>
      <sheetName val="DI Rate Analysis"/>
      <sheetName val="Economic RisingMain  Ph-I"/>
      <sheetName val=" Data -Valves"/>
      <sheetName val="INPUT-DATA"/>
      <sheetName val="Designs"/>
      <sheetName val="HYDRAULICS"/>
      <sheetName val="Check List"/>
      <sheetName val="Recovery"/>
      <sheetName val="cap-cwr_top"/>
      <sheetName val="CC Road"/>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Rates2"/>
      <sheetName val="STAMT"/>
      <sheetName val="DREV"/>
      <sheetName val="CREV"/>
      <sheetName val="Av.G Level"/>
      <sheetName val="kC"/>
      <sheetName val="Scheme Area Details_Block__ C2"/>
      <sheetName val="Consumption"/>
      <sheetName val="tab1&amp;2"/>
      <sheetName val="1-Pop Proj"/>
      <sheetName val="travel_per"/>
      <sheetName val="Cs"/>
      <sheetName val="Flanged Beams"/>
      <sheetName val="Rectangular Beam"/>
      <sheetName val="Material "/>
      <sheetName val="Sorted"/>
      <sheetName val="Rates-May-14"/>
      <sheetName val="desing crust"/>
      <sheetName val="vermi det"/>
      <sheetName val="SubAnlysis"/>
      <sheetName val="DOC-Register"/>
      <sheetName val="Table 4"/>
      <sheetName val="Table 5"/>
      <sheetName val="Table 2"/>
      <sheetName val="Table 27"/>
      <sheetName val="Inventory"/>
      <sheetName val="TrCarr"/>
      <sheetName val="SPT vs PHI"/>
      <sheetName val="DESIGN_NORMS5"/>
      <sheetName val="DESIGN_CALUCULATIONS5"/>
      <sheetName val="ABSTRACT-DESIGN_CALUCULATIONS5"/>
      <sheetName val="GRAVITY_MAIN5"/>
      <sheetName val="PUMPING_MAIN5"/>
      <sheetName val="PUMP_SETS_DESIGN5"/>
      <sheetName val="Labour_charges5"/>
      <sheetName val="Labour_charges(detl)5"/>
      <sheetName val="LEAD_STATEMENT5"/>
      <sheetName val="DATA_SHEET5"/>
      <sheetName val="DATA_OHSR5"/>
      <sheetName val="DATA_AC_PIPES5"/>
      <sheetName val="DATA_PVC_PIPES5"/>
      <sheetName val="BORE_WELL5"/>
      <sheetName val="SS_TANK(HOMO)5"/>
      <sheetName val="SS_FILTERS5"/>
      <sheetName val="SS_TANK(HET)5"/>
      <sheetName val="SS_FILTERS(SQM)5"/>
      <sheetName val="TRANSMISSION_MAINS5"/>
      <sheetName val="PUMP_SETS5"/>
      <sheetName val="WEIR_CHAMBER5"/>
      <sheetName val="PUMP_HOUSE5"/>
      <sheetName val="PUMP_HOUSE(SQM)5"/>
      <sheetName val="CW_SUMP5"/>
      <sheetName val="RAW_WATER_WELL5"/>
      <sheetName val="VALVE_PIT5"/>
      <sheetName val="TRANS_MAINS_LEVELS5"/>
      <sheetName val="SSF(INT_CONS)5"/>
      <sheetName val="Plant_&amp;__Machinery3"/>
      <sheetName val="Data_F8_BTR3"/>
      <sheetName val="Common_3"/>
      <sheetName val="G_R_P2"/>
      <sheetName val="PSC_REVISED2"/>
      <sheetName val="Plant_&amp;__Machi_ery"/>
      <sheetName val="Bitumen_trunk"/>
      <sheetName val="R99_etc"/>
      <sheetName val="Trunk_unpaved"/>
      <sheetName val="Class_IV_Qtr__Ele2"/>
      <sheetName val="Bridge_Data_2005-06"/>
      <sheetName val="GF_SB_Ok_"/>
      <sheetName val="sup_dat"/>
      <sheetName val="Plant_㫨__Machinery1"/>
      <sheetName val="Plant_㫨__Machi_ery"/>
      <sheetName val="Lead_statement_ss5"/>
      <sheetName val="Civil_Boq"/>
      <sheetName val="Road_data"/>
      <sheetName val="data_existing_do_not_delete"/>
      <sheetName val="CS_"/>
      <sheetName val="SSR_2015-16"/>
      <sheetName val="DATA_SHEET_FOR_2012_-_13"/>
      <sheetName val="PVC_weights"/>
      <sheetName val="Main_sheet"/>
      <sheetName val="Convey_-16-17"/>
      <sheetName val="Delivery_mains"/>
      <sheetName val="Road_Detail_Est_"/>
      <sheetName val="Data_rough"/>
      <sheetName val="scour_depth"/>
      <sheetName val="hdpe_weights"/>
      <sheetName val="_data_sheet_"/>
      <sheetName val="Lead_Distance"/>
      <sheetName val="Estimate_copy"/>
      <sheetName val="GM&amp;PM_WE1_EST"/>
      <sheetName val="Data_Main_sheet"/>
      <sheetName val="abs_road"/>
      <sheetName val="Staff_Acco_"/>
      <sheetName val="LOCAL_RATES"/>
      <sheetName val="DI_gate-DI"/>
      <sheetName val="DIgate_PVC_"/>
      <sheetName val="WPI_C"/>
      <sheetName val="WPI_all"/>
      <sheetName val="WPI_CM"/>
      <sheetName val="WPI_S"/>
      <sheetName val="LABOUR_RATE"/>
      <sheetName val="Material_Rate"/>
      <sheetName val="Bed_Class"/>
      <sheetName val="C_D_Abs_Est_"/>
      <sheetName val="MRoad_data"/>
      <sheetName val="1-Pop_Proj"/>
      <sheetName val="Meas_-Hotel_Part"/>
      <sheetName val="airvalve-AC PN 1.60"/>
      <sheetName val="Soft-sluice-AC,GRP PN 1.6"/>
      <sheetName val="soft-sluice-BWSC-MS"/>
      <sheetName val="DI sluice valve"/>
      <sheetName val="Valves"/>
      <sheetName val="MS Rates"/>
      <sheetName val="D2_CO"/>
    </sheetNames>
    <sheetDataSet>
      <sheetData sheetId="0">
        <row r="11">
          <cell r="A11" t="str">
            <v>Thickness</v>
          </cell>
        </row>
      </sheetData>
      <sheetData sheetId="1">
        <row r="6">
          <cell r="I6" t="str">
            <v>DIA</v>
          </cell>
        </row>
      </sheetData>
      <sheetData sheetId="2"/>
      <sheetData sheetId="3"/>
      <sheetData sheetId="4"/>
      <sheetData sheetId="5"/>
      <sheetData sheetId="6"/>
      <sheetData sheetId="7"/>
      <sheetData sheetId="8"/>
      <sheetData sheetId="9"/>
      <sheetData sheetId="10" refreshError="1">
        <row r="11">
          <cell r="A11" t="str">
            <v>Thickness</v>
          </cell>
          <cell r="B11" t="str">
            <v>Rate</v>
          </cell>
        </row>
        <row r="12">
          <cell r="A12">
            <v>7.4999999999999997E-2</v>
          </cell>
          <cell r="B12">
            <v>4024.05</v>
          </cell>
        </row>
        <row r="13">
          <cell r="A13">
            <v>0.1</v>
          </cell>
          <cell r="B13">
            <v>3711.75</v>
          </cell>
        </row>
      </sheetData>
      <sheetData sheetId="11"/>
      <sheetData sheetId="12">
        <row r="11">
          <cell r="A11" t="str">
            <v>Thickness</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row r="6">
          <cell r="I6" t="str">
            <v>DIA</v>
          </cell>
          <cell r="J6" t="str">
            <v xml:space="preserve">THICKNESS </v>
          </cell>
          <cell r="K6" t="str">
            <v>OFF SET</v>
          </cell>
          <cell r="L6" t="str">
            <v>LEAN CONCRETE OFF SET</v>
          </cell>
          <cell r="M6" t="str">
            <v>THICKNESS</v>
          </cell>
          <cell r="N6" t="str">
            <v>RISE</v>
          </cell>
          <cell r="O6" t="str">
            <v>RADIUS OF CURVATURE</v>
          </cell>
          <cell r="P6" t="str">
            <v>OUTSIDE PROJECTION FOR FLAT SLABS</v>
          </cell>
          <cell r="Q6" t="str">
            <v>WIDTH</v>
          </cell>
          <cell r="R6" t="str">
            <v>HEIGHT</v>
          </cell>
          <cell r="S6" t="str">
            <v>Qty of Steel</v>
          </cell>
          <cell r="T6" t="str">
            <v>Side Wall Thickness</v>
          </cell>
        </row>
        <row r="7">
          <cell r="I7" t="str">
            <v>3A</v>
          </cell>
          <cell r="J7">
            <v>0.2</v>
          </cell>
          <cell r="K7">
            <v>0.15</v>
          </cell>
          <cell r="L7">
            <v>0.2</v>
          </cell>
          <cell r="M7">
            <v>0.1</v>
          </cell>
          <cell r="N7">
            <v>0</v>
          </cell>
          <cell r="O7">
            <v>8</v>
          </cell>
          <cell r="P7">
            <v>0.15</v>
          </cell>
          <cell r="Q7" t="str">
            <v>N.A.</v>
          </cell>
          <cell r="R7" t="str">
            <v>N.A.</v>
          </cell>
          <cell r="S7">
            <v>0</v>
          </cell>
          <cell r="T7">
            <v>0.15</v>
          </cell>
        </row>
        <row r="8">
          <cell r="I8" t="str">
            <v>3B</v>
          </cell>
          <cell r="J8">
            <v>0.15</v>
          </cell>
          <cell r="K8">
            <v>0.15</v>
          </cell>
          <cell r="L8">
            <v>0.2</v>
          </cell>
          <cell r="M8">
            <v>0.1</v>
          </cell>
          <cell r="N8">
            <v>0</v>
          </cell>
          <cell r="O8">
            <v>8</v>
          </cell>
          <cell r="P8">
            <v>0.15</v>
          </cell>
          <cell r="Q8" t="str">
            <v>N.A.</v>
          </cell>
          <cell r="R8" t="str">
            <v>N.A.</v>
          </cell>
          <cell r="S8">
            <v>0</v>
          </cell>
          <cell r="T8">
            <v>0.15</v>
          </cell>
        </row>
        <row r="9">
          <cell r="I9" t="str">
            <v>4A</v>
          </cell>
          <cell r="J9">
            <v>0.25</v>
          </cell>
          <cell r="K9">
            <v>0.3</v>
          </cell>
          <cell r="L9">
            <v>0.2</v>
          </cell>
          <cell r="M9">
            <v>0.1</v>
          </cell>
          <cell r="N9">
            <v>0</v>
          </cell>
          <cell r="O9">
            <v>8</v>
          </cell>
          <cell r="P9">
            <v>0.15</v>
          </cell>
          <cell r="Q9" t="str">
            <v>N.A.</v>
          </cell>
          <cell r="R9" t="str">
            <v>N.A.</v>
          </cell>
          <cell r="S9">
            <v>0</v>
          </cell>
          <cell r="T9">
            <v>0.15</v>
          </cell>
        </row>
        <row r="10">
          <cell r="I10" t="str">
            <v>4B</v>
          </cell>
          <cell r="J10">
            <v>0.15</v>
          </cell>
          <cell r="K10">
            <v>0.15</v>
          </cell>
          <cell r="L10">
            <v>0.2</v>
          </cell>
          <cell r="M10">
            <v>0.1</v>
          </cell>
          <cell r="N10">
            <v>0</v>
          </cell>
          <cell r="O10">
            <v>8</v>
          </cell>
          <cell r="P10">
            <v>0.15</v>
          </cell>
          <cell r="Q10" t="str">
            <v>N.A.</v>
          </cell>
          <cell r="R10" t="str">
            <v>N.A.</v>
          </cell>
          <cell r="S10">
            <v>0</v>
          </cell>
          <cell r="T10">
            <v>0.15</v>
          </cell>
        </row>
        <row r="11">
          <cell r="I11" t="str">
            <v>5A</v>
          </cell>
          <cell r="J11">
            <v>0.25</v>
          </cell>
          <cell r="K11">
            <v>0.45</v>
          </cell>
          <cell r="L11">
            <v>0.2</v>
          </cell>
          <cell r="M11">
            <v>7.4999999999999997E-2</v>
          </cell>
          <cell r="N11">
            <v>1</v>
          </cell>
          <cell r="O11">
            <v>3.62</v>
          </cell>
          <cell r="P11" t="str">
            <v>N.A.</v>
          </cell>
          <cell r="Q11">
            <v>0.2</v>
          </cell>
          <cell r="R11">
            <v>0.15</v>
          </cell>
          <cell r="S11">
            <v>1350</v>
          </cell>
          <cell r="T11">
            <v>0.15</v>
          </cell>
        </row>
        <row r="12">
          <cell r="I12" t="str">
            <v>5B</v>
          </cell>
          <cell r="J12">
            <v>0.15</v>
          </cell>
          <cell r="K12">
            <v>0.15</v>
          </cell>
          <cell r="L12">
            <v>0.2</v>
          </cell>
          <cell r="M12">
            <v>7.4999999999999997E-2</v>
          </cell>
          <cell r="N12">
            <v>1</v>
          </cell>
          <cell r="O12">
            <v>3.62</v>
          </cell>
          <cell r="P12" t="str">
            <v>N.A.</v>
          </cell>
          <cell r="Q12">
            <v>0.2</v>
          </cell>
          <cell r="R12">
            <v>0.15</v>
          </cell>
          <cell r="S12">
            <v>1200</v>
          </cell>
          <cell r="T12">
            <v>0.15</v>
          </cell>
        </row>
        <row r="13">
          <cell r="I13" t="str">
            <v>6A</v>
          </cell>
          <cell r="J13">
            <v>0.3</v>
          </cell>
          <cell r="K13">
            <v>0.3</v>
          </cell>
          <cell r="L13">
            <v>0.2</v>
          </cell>
          <cell r="M13">
            <v>7.4999999999999997E-2</v>
          </cell>
          <cell r="N13">
            <v>1.1299999999999999</v>
          </cell>
          <cell r="O13">
            <v>4.54</v>
          </cell>
          <cell r="P13" t="str">
            <v>N.A.</v>
          </cell>
          <cell r="Q13">
            <v>0.2</v>
          </cell>
          <cell r="R13">
            <v>0.15</v>
          </cell>
          <cell r="S13">
            <v>1400</v>
          </cell>
          <cell r="T13">
            <v>0.15</v>
          </cell>
        </row>
        <row r="14">
          <cell r="I14" t="str">
            <v>6B</v>
          </cell>
          <cell r="J14">
            <v>0.15</v>
          </cell>
          <cell r="K14">
            <v>0.15</v>
          </cell>
          <cell r="L14">
            <v>0.2</v>
          </cell>
          <cell r="M14">
            <v>7.4999999999999997E-2</v>
          </cell>
          <cell r="N14">
            <v>1.1299999999999999</v>
          </cell>
          <cell r="O14">
            <v>4.54</v>
          </cell>
          <cell r="P14" t="str">
            <v>N.A.</v>
          </cell>
          <cell r="Q14">
            <v>0.2</v>
          </cell>
          <cell r="R14">
            <v>0.15</v>
          </cell>
          <cell r="S14">
            <v>1225</v>
          </cell>
          <cell r="T14">
            <v>0.15</v>
          </cell>
        </row>
        <row r="15">
          <cell r="I15" t="str">
            <v>7A</v>
          </cell>
          <cell r="J15">
            <v>0.3</v>
          </cell>
          <cell r="K15">
            <v>0.45</v>
          </cell>
          <cell r="L15">
            <v>0.2</v>
          </cell>
          <cell r="M15">
            <v>7.4999999999999997E-2</v>
          </cell>
          <cell r="N15">
            <v>1.1299999999999999</v>
          </cell>
          <cell r="O15">
            <v>6</v>
          </cell>
          <cell r="P15" t="str">
            <v>N.A.</v>
          </cell>
          <cell r="Q15">
            <v>0.2</v>
          </cell>
          <cell r="R15">
            <v>0.15</v>
          </cell>
          <cell r="S15">
            <v>1500</v>
          </cell>
          <cell r="T15">
            <v>0.15</v>
          </cell>
        </row>
        <row r="16">
          <cell r="I16" t="str">
            <v>7B</v>
          </cell>
          <cell r="J16">
            <v>0.15</v>
          </cell>
          <cell r="K16">
            <v>0.15</v>
          </cell>
          <cell r="L16">
            <v>0.2</v>
          </cell>
          <cell r="M16">
            <v>7.4999999999999997E-2</v>
          </cell>
          <cell r="N16">
            <v>1.1299999999999999</v>
          </cell>
          <cell r="O16">
            <v>6</v>
          </cell>
          <cell r="P16" t="str">
            <v>N.A.</v>
          </cell>
          <cell r="Q16">
            <v>0.2</v>
          </cell>
          <cell r="R16">
            <v>0.15</v>
          </cell>
          <cell r="S16">
            <v>1250</v>
          </cell>
          <cell r="T16">
            <v>0.15</v>
          </cell>
        </row>
        <row r="17">
          <cell r="I17" t="str">
            <v>8A</v>
          </cell>
          <cell r="J17">
            <v>0.3</v>
          </cell>
          <cell r="K17">
            <v>0.6</v>
          </cell>
          <cell r="L17">
            <v>0.2</v>
          </cell>
          <cell r="M17">
            <v>7.4999999999999997E-2</v>
          </cell>
          <cell r="N17">
            <v>1.6</v>
          </cell>
          <cell r="O17">
            <v>5.8</v>
          </cell>
          <cell r="P17" t="str">
            <v>N.A.</v>
          </cell>
          <cell r="Q17">
            <v>0.2</v>
          </cell>
          <cell r="R17">
            <v>0.15</v>
          </cell>
          <cell r="S17">
            <v>1800</v>
          </cell>
          <cell r="T17">
            <v>0.15</v>
          </cell>
        </row>
        <row r="18">
          <cell r="I18" t="str">
            <v>8B</v>
          </cell>
          <cell r="J18">
            <v>0.15</v>
          </cell>
          <cell r="K18">
            <v>0.15</v>
          </cell>
          <cell r="L18">
            <v>0.2</v>
          </cell>
          <cell r="M18">
            <v>7.4999999999999997E-2</v>
          </cell>
          <cell r="N18">
            <v>1.6</v>
          </cell>
          <cell r="O18">
            <v>5.8</v>
          </cell>
          <cell r="P18" t="str">
            <v>N.A.</v>
          </cell>
          <cell r="Q18">
            <v>0.2</v>
          </cell>
          <cell r="R18">
            <v>0.15</v>
          </cell>
          <cell r="S18">
            <v>1650</v>
          </cell>
          <cell r="T18">
            <v>0.15</v>
          </cell>
        </row>
        <row r="19">
          <cell r="I19" t="str">
            <v>10A</v>
          </cell>
          <cell r="J19">
            <v>0.3</v>
          </cell>
          <cell r="K19">
            <v>0.6</v>
          </cell>
          <cell r="L19">
            <v>0.2</v>
          </cell>
          <cell r="M19">
            <v>0.1</v>
          </cell>
          <cell r="N19">
            <v>1.8</v>
          </cell>
          <cell r="O19">
            <v>8.0500000000000007</v>
          </cell>
          <cell r="P19" t="str">
            <v>N.A.</v>
          </cell>
          <cell r="Q19">
            <v>0.2</v>
          </cell>
          <cell r="R19">
            <v>0.15</v>
          </cell>
          <cell r="S19">
            <v>2200</v>
          </cell>
          <cell r="T19">
            <v>0.15</v>
          </cell>
        </row>
        <row r="20">
          <cell r="I20" t="str">
            <v>10B</v>
          </cell>
          <cell r="J20">
            <v>0.15</v>
          </cell>
          <cell r="K20">
            <v>0.15</v>
          </cell>
          <cell r="L20">
            <v>0.2</v>
          </cell>
          <cell r="M20">
            <v>0.1</v>
          </cell>
          <cell r="N20">
            <v>1.8</v>
          </cell>
          <cell r="O20">
            <v>8.0500000000000007</v>
          </cell>
          <cell r="P20" t="str">
            <v>N.A.</v>
          </cell>
          <cell r="Q20">
            <v>0.2</v>
          </cell>
          <cell r="R20">
            <v>0.15</v>
          </cell>
          <cell r="S20">
            <v>2000</v>
          </cell>
          <cell r="T20">
            <v>0.15</v>
          </cell>
        </row>
        <row r="21">
          <cell r="I21" t="str">
            <v>12A</v>
          </cell>
          <cell r="J21">
            <v>0</v>
          </cell>
          <cell r="K21">
            <v>0</v>
          </cell>
          <cell r="L21">
            <v>0</v>
          </cell>
          <cell r="M21">
            <v>0</v>
          </cell>
          <cell r="N21">
            <v>0</v>
          </cell>
          <cell r="O21">
            <v>0</v>
          </cell>
          <cell r="P21">
            <v>0</v>
          </cell>
          <cell r="Q21">
            <v>0</v>
          </cell>
          <cell r="R21">
            <v>0</v>
          </cell>
          <cell r="S21">
            <v>4500</v>
          </cell>
        </row>
        <row r="22">
          <cell r="I22" t="str">
            <v>12B</v>
          </cell>
          <cell r="J22">
            <v>0.3</v>
          </cell>
          <cell r="K22">
            <v>0.1</v>
          </cell>
          <cell r="L22">
            <v>0.15</v>
          </cell>
          <cell r="M22">
            <v>0.1</v>
          </cell>
          <cell r="N22">
            <v>2</v>
          </cell>
          <cell r="O22">
            <v>10</v>
          </cell>
          <cell r="P22">
            <v>0</v>
          </cell>
          <cell r="Q22">
            <v>0.45</v>
          </cell>
          <cell r="R22">
            <v>0.35</v>
          </cell>
          <cell r="S22">
            <v>4100</v>
          </cell>
          <cell r="T22">
            <v>0.2</v>
          </cell>
        </row>
      </sheetData>
      <sheetData sheetId="42"/>
      <sheetData sheetId="43">
        <row r="6">
          <cell r="I6" t="str">
            <v>DIA</v>
          </cell>
        </row>
      </sheetData>
      <sheetData sheetId="44"/>
      <sheetData sheetId="45"/>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refreshError="1"/>
      <sheetData sheetId="135" refreshError="1"/>
      <sheetData sheetId="136" refreshError="1"/>
      <sheetData sheetId="137" refreshError="1"/>
      <sheetData sheetId="138"/>
      <sheetData sheetId="139"/>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 val="abs_(2)akoli"/>
      <sheetName val="Cd_nam"/>
      <sheetName val="cd_namnoor_1"/>
      <sheetName val="ewcal_(2)-akoli"/>
      <sheetName val="abs_(2)ko"/>
      <sheetName val="ewcal-korta_(2)"/>
      <sheetName val="Data.F8.BTR"/>
      <sheetName val="abs_(2)akoli1"/>
      <sheetName val="Cd_nam1"/>
      <sheetName val="cd_namnoor_11"/>
      <sheetName val="ewcal_(2)-akoli1"/>
      <sheetName val="abs_(2)ko1"/>
      <sheetName val="ewcal-korta_(2)1"/>
      <sheetName val="Data_F8_BTR"/>
      <sheetName val="r"/>
      <sheetName val="HDPE"/>
      <sheetName val="DI"/>
      <sheetName val="pvc"/>
      <sheetName val="pvc_basic"/>
      <sheetName val="hdpe_basic"/>
      <sheetName val="Common "/>
      <sheetName val="Work_sheet"/>
      <sheetName val="t_prsr"/>
      <sheetName val="id"/>
      <sheetName val="GN_ST_10"/>
      <sheetName val="GN-ST-10"/>
      <sheetName val="data existing_do not delete"/>
      <sheetName val="Usage"/>
      <sheetName val="General"/>
      <sheetName val="Cover"/>
      <sheetName val="MRATES"/>
      <sheetName val="segments-details"/>
      <sheetName val="int-Dia-hdpe"/>
      <sheetName val="habs-list"/>
      <sheetName val="int-Dia-pvc"/>
      <sheetName val="GF SB Ok "/>
      <sheetName val="Specification report"/>
      <sheetName val="maya"/>
      <sheetName val="coverpage"/>
      <sheetName val="Road data"/>
      <sheetName val="leads"/>
      <sheetName val="Compound wall  Ok"/>
      <sheetName val="DATA-BASE"/>
      <sheetName val="DATA-ABSTRACT"/>
      <sheetName val="Bitumen trunk"/>
      <sheetName val="Feeder"/>
      <sheetName val="R99 etc"/>
      <sheetName val="Trunk unpaved"/>
      <sheetName val="Material"/>
      <sheetName val="Works"/>
      <sheetName val="RMR"/>
      <sheetName val="Class IV Qtr. Ele"/>
      <sheetName val="Lead statement"/>
      <sheetName val="Sheet1"/>
      <sheetName val="Levels"/>
      <sheetName val="rdamdata"/>
      <sheetName val="lead-st"/>
      <sheetName val="BWSCPlt"/>
      <sheetName val="CI"/>
      <sheetName val="G.R.P"/>
      <sheetName val="PSC REVISED"/>
      <sheetName val="Sheet1 (2)"/>
      <sheetName val="m"/>
      <sheetName val="HDPE-pipe-rates"/>
      <sheetName val="pvc-pipe-rates"/>
      <sheetName val="m1"/>
      <sheetName val="v"/>
      <sheetName val="Rate"/>
      <sheetName val="cover-Akoly"/>
      <sheetName val="cover-oorta"/>
      <sheetName val="ewcal-korti_(2)1"/>
      <sheetName val="int-Diá-pvc"/>
      <sheetName val="Design"/>
      <sheetName val="Process"/>
      <sheetName val="SUMP1420KL@HW"/>
      <sheetName val="Sheet2"/>
      <sheetName val="Lead statement ss5"/>
      <sheetName val="Analy_7-10"/>
      <sheetName val="DataInput"/>
      <sheetName val="DataInput-1"/>
      <sheetName val="DI Rate Analysis"/>
      <sheetName val="MRMECADAMoad data"/>
      <sheetName val="R_Det"/>
      <sheetName val="ABS"/>
      <sheetName val="DATA_PRG"/>
      <sheetName val="sg-clay(d)"/>
      <sheetName val="Main sheet"/>
      <sheetName val="stone"/>
      <sheetName val="Convey"/>
      <sheetName val="abs_(2)akoli2"/>
      <sheetName val="Cd_nam2"/>
      <sheetName val="cd_namnoor_12"/>
      <sheetName val="ewcal_(2)-akoli2"/>
      <sheetName val="abs_(2)ko2"/>
      <sheetName val="ewcal-korta_(2)2"/>
      <sheetName val="Data_F8_BTR1"/>
      <sheetName val="Common_"/>
      <sheetName val="data_existing_do_not_delete"/>
      <sheetName val="p&amp;m"/>
      <sheetName val="Boq (Main Building)"/>
      <sheetName val="ewst"/>
      <sheetName val="PRECAST lightconc-II"/>
      <sheetName val="Labour"/>
      <sheetName val="Plant &amp;  Machinery"/>
      <sheetName val="MRoad data"/>
      <sheetName val="Design of two-way slab"/>
      <sheetName val="zone-8"/>
      <sheetName val="MHNO_LEV"/>
      <sheetName val="Data rough"/>
      <sheetName val="Main"/>
      <sheetName val="dlvoid"/>
      <sheetName val="slab"/>
      <sheetName val="Staff Acco."/>
      <sheetName val="C-data"/>
      <sheetName val="Rates"/>
      <sheetName val="Road_data"/>
      <sheetName val="abs_(2)akoli3"/>
      <sheetName val="Cd_nam3"/>
      <sheetName val="cd_namnoor_13"/>
      <sheetName val="ewcal_(2)-akoli3"/>
      <sheetName val="abs_(2)ko3"/>
      <sheetName val="ewcal-korta_(2)3"/>
      <sheetName val="Data_F8_BTR2"/>
      <sheetName val="data_existing_do_not_delete1"/>
      <sheetName val="Road_data1"/>
      <sheetName val="Common_1"/>
      <sheetName val="Av.G Level"/>
      <sheetName val="Sheet9"/>
      <sheetName val="Data-ELSR"/>
      <sheetName val=" Data -Valves"/>
      <sheetName val="BTR"/>
      <sheetName val="GenAbst"/>
      <sheetName val="sch"/>
      <sheetName val="Lookup"/>
      <sheetName val="Abs PMRL"/>
      <sheetName val="DATA-2005-06"/>
      <sheetName val="ssr-rates"/>
      <sheetName val="hdpe_rates"/>
      <sheetName val="hdpe_wt-r"/>
      <sheetName val="pvc-rates"/>
      <sheetName val="PVC weights"/>
      <sheetName val="index"/>
      <sheetName val="pop"/>
      <sheetName val="HS 30.04.2015.Final"/>
      <sheetName val="Rates SSR 2008-09"/>
      <sheetName val="moments-table(tri)"/>
      <sheetName val="HPs HPs"/>
      <sheetName val="nodes"/>
      <sheetName val="int-Dia"/>
      <sheetName val="JAWAHAR-hyd-original"/>
      <sheetName val="detls"/>
      <sheetName val="pumping main"/>
      <sheetName val="hdpe weights"/>
      <sheetName val=" data sheet "/>
      <sheetName val="HS 1"/>
      <sheetName val="0000000000000"/>
      <sheetName val="51"/>
      <sheetName val="mlead"/>
      <sheetName val="PUMP_DATA"/>
      <sheetName val="water-hammar-strenght"/>
      <sheetName val="wh_data"/>
      <sheetName val="wh_data_R"/>
      <sheetName val="CPHEEO"/>
      <sheetName val="input"/>
      <sheetName val="TBAL9697 -group wise  sdpl"/>
      <sheetName val="RAFT"/>
      <sheetName val="scour depth"/>
      <sheetName val="Boq"/>
      <sheetName val="Road data-TDR"/>
      <sheetName val="Summary"/>
      <sheetName val="abs road"/>
      <sheetName val="BS8007"/>
      <sheetName val="LOCAL RATES"/>
      <sheetName val="GM&amp;PM WE1 EST"/>
      <sheetName val="BWSCP"/>
      <sheetName val="Detailed"/>
      <sheetName val="AV_GRP ms bwsc"/>
      <sheetName val="Sheet3"/>
      <sheetName val="GF_SB_Ok_"/>
      <sheetName val="Specification_report"/>
      <sheetName val="Compound_wall__Ok"/>
      <sheetName val="Bitumen_trunk"/>
      <sheetName val="R99_etc"/>
      <sheetName val="Trunk_unpaved"/>
      <sheetName val="Class_IV_Qtr__Ele"/>
      <sheetName val="Lead_statement"/>
      <sheetName val="G_R_P"/>
      <sheetName val="PSC_REVISED"/>
      <sheetName val="Sheet1_(2)"/>
      <sheetName val="Lead_statement_ss5"/>
      <sheetName val="DI_Rate_Analysis"/>
      <sheetName val="MRMECADAMoad_data"/>
      <sheetName val="Main_sheet"/>
      <sheetName val="joinery data"/>
      <sheetName val="Master data"/>
      <sheetName val="TCS_Schedule (2)"/>
      <sheetName val="zone-2"/>
      <sheetName val="MTC-estimate"/>
      <sheetName val="ESTIMATE"/>
      <sheetName val="hdpe-rates"/>
      <sheetName val="boredetails"/>
      <sheetName val="Valves"/>
      <sheetName val="MS Rates"/>
      <sheetName val="CS "/>
      <sheetName val="wh"/>
      <sheetName val="nandipet intra"/>
      <sheetName val="Quarry"/>
      <sheetName val="Line"/>
      <sheetName val="CRUST"/>
      <sheetName val="QDTS"/>
      <sheetName val="Z1_DATA"/>
      <sheetName val="_5wgdhabfinal00_01"/>
      <sheetName val="PM&amp;GM"/>
      <sheetName val="AV-PVC"/>
      <sheetName val="DI gate-DI"/>
      <sheetName val="DIgate_PVC "/>
      <sheetName val="ultmom"/>
      <sheetName val="CPI"/>
      <sheetName val="WPI C"/>
      <sheetName val="WPI all"/>
      <sheetName val="WPI HM"/>
      <sheetName val="WPI S"/>
      <sheetName val="Challan"/>
      <sheetName val="dump"/>
      <sheetName val="SSR 2014-15 Rates"/>
      <sheetName val="Data_Base"/>
      <sheetName val="Factory_rates"/>
      <sheetName val="Specification"/>
      <sheetName val="Data_Bit_I"/>
      <sheetName val="sup dat"/>
      <sheetName val="title"/>
      <sheetName val="pier design"/>
      <sheetName val="C.D.Abs.Est."/>
      <sheetName val="Habcodes"/>
      <sheetName val="Economic RisingMain  Ph-I"/>
      <sheetName val="final abstract"/>
      <sheetName val="ITB COST"/>
      <sheetName val="CC Road"/>
      <sheetName val="Masonry"/>
      <sheetName val="Rate Analysis"/>
      <sheetName val="road est"/>
      <sheetName val="Road Detail Est."/>
      <sheetName val="Nspt-smp-final-ORIGINAL"/>
      <sheetName val="co_5"/>
      <sheetName val="mas_hab"/>
      <sheetName val="AV-HDPE"/>
      <sheetName val="Di_gate-HDPE"/>
      <sheetName val="TOP SLAB-beams"/>
      <sheetName val="1-Pop Proj"/>
      <sheetName val="11.Habitations"/>
      <sheetName val="l"/>
      <sheetName val="rate analysis "/>
      <sheetName val="Census_of_India_2001"/>
      <sheetName val="Sheet3-1"/>
      <sheetName val="Admin"/>
      <sheetName val="DOC-Register"/>
      <sheetName val="Condition survey"/>
      <sheetName val="Pier Design(with offset)"/>
      <sheetName val="Mortars"/>
      <sheetName val="HYDRAULICS"/>
      <sheetName val="(4)F-81 Exp.side"/>
      <sheetName val="Check List"/>
      <sheetName val="Recovery"/>
      <sheetName val="Relig-place"/>
      <sheetName val="FACE"/>
      <sheetName val="INPUT-DATA"/>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WTP-Pr"/>
      <sheetName val="BALAN1"/>
      <sheetName val="Designs"/>
      <sheetName val="DREV"/>
      <sheetName val="CREV"/>
      <sheetName val="PH data"/>
      <sheetName val="kC"/>
      <sheetName val="Form_E6"/>
      <sheetName val="E8"/>
      <sheetName val="E11"/>
      <sheetName val="Consumption"/>
      <sheetName val="LIST"/>
      <sheetName val="Area Sheet NO 1"/>
      <sheetName val="QTY"/>
      <sheetName val="LABOUR RATE"/>
      <sheetName val="Material Rate"/>
      <sheetName val="N- Ward Codes"/>
      <sheetName val="Mp-team 1"/>
      <sheetName val="Bridge Data 2005-06"/>
      <sheetName val="Road"/>
      <sheetName val="Data Road Rev"/>
      <sheetName val="not req 3"/>
      <sheetName val="bricks"/>
      <sheetName val="Civil Boq"/>
      <sheetName val="Addl.40"/>
      <sheetName val="A"/>
      <sheetName val="int dia"/>
      <sheetName val="Elc.Stnd.Data-20-21"/>
      <sheetName val="CD"/>
      <sheetName val="CD_All_No_"/>
      <sheetName val="Inventory"/>
      <sheetName val="MATERIALS"/>
      <sheetName val="(Road-Project)"/>
      <sheetName val="FT-05-02IsoBOM"/>
      <sheetName val="sectorwise"/>
      <sheetName val="AV-BWSC&amp;MS"/>
      <sheetName val="AV_AC"/>
      <sheetName val="AV-DI"/>
      <sheetName val="di_Gate_AC"/>
      <sheetName val="Digate-BWSCP-MS"/>
      <sheetName val="DI_gate_di"/>
      <sheetName val="scour-DI-CI"/>
      <sheetName val="scour-pvc-hdpe-psc-bwsc"/>
      <sheetName val="PVC_dia"/>
      <sheetName val="Estimate "/>
      <sheetName val="bom"/>
      <sheetName val="D1_CO"/>
      <sheetName val="other 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tr"/>
      <sheetName val="ew-cal"/>
      <sheetName val="ann-b"/>
      <sheetName val="Abstrct "/>
      <sheetName val="est"/>
      <sheetName val="Lead"/>
      <sheetName val="Data"/>
      <sheetName val="she"/>
      <sheetName val="Part A"/>
      <sheetName val="DATA-BASE"/>
      <sheetName val="DATA-ABSTRACT"/>
      <sheetName val="Material"/>
      <sheetName val="Plant &amp;  Machinery"/>
      <sheetName val="Lead statement ss5"/>
      <sheetName val="v"/>
      <sheetName val="r"/>
      <sheetName val="Abstrct_"/>
      <sheetName val="Part_A"/>
      <sheetName val="Abstr#t "/>
      <sheetName val="Sheet1"/>
      <sheetName val="LEADS"/>
      <sheetName val="m"/>
      <sheetName val="ewst"/>
      <sheetName val="Labour"/>
      <sheetName val="Lead statement"/>
      <sheetName val="DATA_PRG"/>
      <sheetName val="segments-details"/>
      <sheetName val="int-Dia-hdpe"/>
      <sheetName val="habs-list"/>
      <sheetName val="int-Dia-pvc"/>
      <sheetName val="MRATES"/>
      <sheetName val="Bitumen trunk"/>
      <sheetName val="Feeder"/>
      <sheetName val="R99 etc"/>
      <sheetName val="Trunk unpaved"/>
      <sheetName val="Levels"/>
      <sheetName val="Data.F8.BTR"/>
      <sheetName val="GROUND FLOOR"/>
      <sheetName val="maya"/>
      <sheetName val="Bridge Data 2005-06"/>
      <sheetName val="pvc-pipe-rates"/>
      <sheetName val="MRoad data"/>
      <sheetName val="Boq"/>
      <sheetName val="Input"/>
      <sheetName val="RMR"/>
      <sheetName val="detls"/>
      <sheetName val="abs road"/>
      <sheetName val="coverpage"/>
      <sheetName val="Road data"/>
      <sheetName val="TS memo"/>
      <sheetName val="C.D.Abs.Est."/>
      <sheetName val="CD_Data"/>
      <sheetName val="CD Data"/>
      <sheetName val="nodes"/>
      <sheetName val="int-Dia"/>
      <sheetName val="Convey"/>
      <sheetName val="m1"/>
      <sheetName val="Common "/>
      <sheetName val="banilad"/>
      <sheetName val="Mactan"/>
      <sheetName val="Mandaue"/>
      <sheetName val="p&amp;m"/>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SubAnalysis"/>
      <sheetName val="Pop"/>
      <sheetName val="EDWise"/>
      <sheetName val="Bill-12"/>
      <sheetName val="RAFT"/>
      <sheetName val="scour depth"/>
      <sheetName val="rdamdata"/>
      <sheetName val="mlead"/>
      <sheetName val="R_Det"/>
      <sheetName val="Main sheet"/>
      <sheetName val="Abstrct_1"/>
      <sheetName val="Part_A1"/>
      <sheetName val="Plant_&amp;__Machinery"/>
      <sheetName val="Lead_statement_ss5"/>
      <sheetName val="Abstr#t_"/>
      <sheetName val="Abstrct_2"/>
      <sheetName val="Part_A2"/>
      <sheetName val="Plant_&amp;__Machinery1"/>
      <sheetName val="Lead_statement_ss51"/>
      <sheetName val="Abstr#t_1"/>
      <sheetName val="SALIENT"/>
      <sheetName val="CPIPE2"/>
      <sheetName val="GF Columns"/>
      <sheetName val="Quarry"/>
      <sheetName val="DATA-2005-06"/>
      <sheetName val="Road Detail Est."/>
      <sheetName val="data existing_do not delete"/>
      <sheetName val="pvc_basic"/>
      <sheetName val="HDPE"/>
      <sheetName val="Rates"/>
      <sheetName val="PH data"/>
      <sheetName val="Rate analysis-civil"/>
      <sheetName val="Sheet2"/>
      <sheetName val="Lead Distance"/>
      <sheetName val="C-data"/>
      <sheetName val="Estimate "/>
      <sheetName val="Mix Design"/>
      <sheetName val="WATER-HAMMER"/>
      <sheetName val="lead-st"/>
      <sheetName val="Process"/>
      <sheetName val="0000000000000"/>
      <sheetName val="PUMP_DATA"/>
      <sheetName val="Lead_statement"/>
      <sheetName val="Bridge_Data_2005-06"/>
      <sheetName val="MRoad_data"/>
      <sheetName val="Bitumen_trunk"/>
      <sheetName val="R99_etc"/>
      <sheetName val="Trunk_unpaved"/>
      <sheetName val="GROUND_FLOOR"/>
      <sheetName val="Data_F8_BTR"/>
      <sheetName val="abs_road"/>
      <sheetName val="Road_data"/>
      <sheetName val="TS_memo"/>
      <sheetName val="C_D_Abs_Est_"/>
      <sheetName val="CD_Data1"/>
      <sheetName val="Common_"/>
      <sheetName val="Work_sheet"/>
      <sheetName val="Habcodes"/>
      <sheetName val="wh_data"/>
      <sheetName val="wh_data_R"/>
      <sheetName val="CPHEEO"/>
      <sheetName val="cert"/>
      <sheetName val="Sheet3"/>
      <sheetName val="MTC-estimate"/>
      <sheetName val="bom"/>
      <sheetName val="Data-2011-12"/>
      <sheetName val="ultmom"/>
      <sheetName val="foundation(V)"/>
      <sheetName val="Specification report"/>
      <sheetName val="Data rough"/>
      <sheetName val="other rates"/>
      <sheetName val="ITB COST"/>
      <sheetName val="Watersoft (2)"/>
      <sheetName val="ABS"/>
      <sheetName val="Staff Acco."/>
      <sheetName val="Summary"/>
      <sheetName val="Iocount"/>
      <sheetName val="SUMP1420KL@HW"/>
      <sheetName val="Flanged Beams"/>
      <sheetName val="Rectangular Beam"/>
      <sheetName val="BWSCPlt"/>
      <sheetName val="CI"/>
      <sheetName val="DI"/>
      <sheetName val="G.R.P"/>
      <sheetName val="PSC REVISED"/>
      <sheetName val="pvc"/>
      <sheetName val="id"/>
      <sheetName val="Lead  RATES"/>
      <sheetName val="MRMECADAMoad data"/>
      <sheetName val="Programme"/>
      <sheetName val="final abstract"/>
      <sheetName val="DL CAL"/>
      <sheetName val="mas_hab"/>
      <sheetName val="ssr-rates"/>
      <sheetName val="hdpe_rates"/>
      <sheetName val="hdpe_wt-r"/>
      <sheetName val="pvc-rates"/>
      <sheetName val="PVC weights"/>
      <sheetName val="index"/>
      <sheetName val="water-hammar-strenght"/>
      <sheetName val="BM-HOOP"/>
      <sheetName val="AV-HDPE"/>
      <sheetName val="Di_gate-HDPE"/>
      <sheetName val="Lead_Distance"/>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sheetData sheetId="109"/>
      <sheetData sheetId="110"/>
      <sheetData sheetId="111"/>
      <sheetData sheetId="112"/>
      <sheetData sheetId="113"/>
      <sheetData sheetId="114"/>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Work_Detiles"/>
      <sheetName val="ABS"/>
      <sheetName val="date_wise_qty"/>
      <sheetName val="date_of_payment"/>
      <sheetName val="bill_wise_qty_amt_Seig"/>
      <sheetName val="Bill_wise_amt_cc_"/>
      <sheetName val="Items_elgible"/>
      <sheetName val="Price_adjustment_Prg"/>
      <sheetName val="Seig_cal"/>
      <sheetName val="MB_wise_qty"/>
    </sheetNames>
    <sheetDataSet>
      <sheetData sheetId="0" refreshError="1"/>
      <sheetData sheetId="1" refreshError="1"/>
      <sheetData sheetId="2">
        <row r="2">
          <cell r="A2" t="str">
            <v>Name of the Work : Providing B.T.  On R/F  PWD Road To Chowderpally</v>
          </cell>
        </row>
        <row r="21">
          <cell r="B21" t="str">
            <v>P.R.Bommraspet</v>
          </cell>
          <cell r="F21" t="str">
            <v>P.R.Narayanpet</v>
          </cell>
        </row>
      </sheetData>
      <sheetData sheetId="3" refreshError="1"/>
      <sheetData sheetId="4" refreshError="1"/>
      <sheetData sheetId="5" refreshError="1"/>
      <sheetData sheetId="6"/>
      <sheetData sheetId="7"/>
      <sheetData sheetId="8" refreshError="1"/>
      <sheetData sheetId="9" refreshError="1"/>
      <sheetData sheetId="10"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abour"/>
      <sheetName val="Material"/>
      <sheetName val="Plant &amp;  Machinery"/>
      <sheetName val="sup dat"/>
      <sheetName val="RMR"/>
      <sheetName val="Sheet2"/>
      <sheetName val="leads"/>
      <sheetName val="Lead"/>
      <sheetName val="maya"/>
      <sheetName val="ABS"/>
      <sheetName val="pvc_basic"/>
      <sheetName val="section"/>
      <sheetName val="MRATES"/>
      <sheetName val="quarry"/>
      <sheetName val="Data"/>
      <sheetName val="int-Dia"/>
      <sheetName val="habs-list"/>
      <sheetName val="nodes"/>
      <sheetName val="JAWAHAR-hyd-original"/>
      <sheetName val="Road Detail Est."/>
      <sheetName val="Road data"/>
      <sheetName val="Data.F8.BTR"/>
      <sheetName val="RF"/>
      <sheetName val="coverpage"/>
      <sheetName val="Lead statement ss5"/>
      <sheetName val="m"/>
      <sheetName val="C-data"/>
      <sheetName val="Lookup"/>
      <sheetName val="rdamdata"/>
      <sheetName val="DATA_PRG"/>
      <sheetName val="Aug,02"/>
      <sheetName val="0000000000000"/>
      <sheetName val="wh_data_R"/>
      <sheetName val="DATA SHEET FOR 2012 - 13"/>
      <sheetName val="Estimate "/>
      <sheetName val="MTC-estimate"/>
      <sheetName val="Intro"/>
      <sheetName val="loadcal"/>
      <sheetName val="QDTS"/>
      <sheetName val="Line"/>
      <sheetName val="abst"/>
      <sheetName val="design"/>
      <sheetName val="sectorwise"/>
      <sheetName val="data existing_do not delete"/>
      <sheetName val="basic-data"/>
      <sheetName val="SSR 2015-16"/>
      <sheetName val="labour &amp; Centering"/>
      <sheetName val="m1"/>
      <sheetName val="MRoad data"/>
      <sheetName val="HDPE"/>
      <sheetName val="DI"/>
      <sheetName val="pvc"/>
      <sheetName val="ewst"/>
      <sheetName val="ESTIMATE"/>
      <sheetName val="Lead statement"/>
      <sheetName val="SSR 2016-17 Rates"/>
      <sheetName val="Common "/>
      <sheetName val="t_prsr"/>
      <sheetName val="Work_sheet"/>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r"/>
      <sheetName val="Leads"/>
      <sheetName val="0000000000000"/>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Lead"/>
      <sheetName val="Data_Base"/>
      <sheetName val="maya"/>
      <sheetName val="Factory_rates"/>
      <sheetName val="lead-st"/>
      <sheetName val="rdamdata"/>
      <sheetName val="DATA-BASE"/>
      <sheetName val="Labour"/>
      <sheetName val="Material"/>
      <sheetName val="Levels"/>
      <sheetName val="Plant_&amp;__Machinery"/>
      <sheetName val="quarry"/>
      <sheetName val="v"/>
      <sheetName val="DATA-ABSTRACT"/>
      <sheetName val="Bridge Data 2005-06"/>
      <sheetName val="Plant &amp;  Machinery"/>
      <sheetName val="Abstrct "/>
      <sheetName val="Abstrct  CD works"/>
      <sheetName val="est"/>
      <sheetName val="Slab cul-2m span 1"/>
      <sheetName val="Slab cul-3m span 2"/>
      <sheetName val="Slab cul-2m span 3"/>
      <sheetName val="Slab cul-2m span 4"/>
      <sheetName val="CC over pitching"/>
      <sheetName val="Data CD"/>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sup dat"/>
      <sheetName val="Common "/>
      <sheetName val="Specification report"/>
      <sheetName val="Sheet2"/>
      <sheetName val="ssr-rates"/>
      <sheetName val="Nspt-smp-final-ORIGINAL"/>
      <sheetName val="Work_sheet"/>
      <sheetName val="Sheet1 (2)"/>
      <sheetName val="GN-ST-10"/>
      <sheetName val="Class IV Qtr. Ele"/>
      <sheetName val="data existing_do not delete"/>
      <sheetName val="habs-list"/>
      <sheetName val="nodes"/>
      <sheetName val="Bitumen trunk"/>
      <sheetName val="R99 etc"/>
      <sheetName val="Trunk unpaved"/>
      <sheetName val="mas_hab"/>
      <sheetName val="RMR"/>
      <sheetName val="final abstract"/>
      <sheetName val="Data.F8.BTR"/>
      <sheetName val="other rates"/>
      <sheetName val="in Put sheet"/>
      <sheetName val="Part-A"/>
      <sheetName val="Usage"/>
      <sheetName val="General"/>
      <sheetName val="Rates2"/>
      <sheetName val="clvrt_data"/>
      <sheetName val="Sheet9"/>
      <sheetName val="Plant_㫨__Machinery"/>
      <sheetName val="Plant 㫨  Machinery"/>
      <sheetName val="Rates"/>
      <sheetName val="Estimate "/>
      <sheetName val="PRECAST lightconc-II"/>
      <sheetName val="l"/>
      <sheetName val="HDPE"/>
      <sheetName val="DI"/>
      <sheetName val="pvc"/>
      <sheetName val="hdpe_basic"/>
      <sheetName val="pvc_basic"/>
      <sheetName val="Fie,d Data"/>
      <sheetName val="hdpe-rates"/>
      <sheetName val="hdpe weights"/>
      <sheetName val="pvc-rates"/>
      <sheetName val="PVC weights"/>
      <sheetName val="MRATES"/>
      <sheetName val="DATA_ENTRY"/>
      <sheetName val="BTLeads"/>
      <sheetName val="GF SB Ok "/>
      <sheetName val="GN_ST_10"/>
      <sheetName val="pvc-pipe-rates"/>
      <sheetName val="LEAD S 10-11"/>
      <sheetName val="CD_Data"/>
      <sheetName val="sch"/>
      <sheetName val="Conv. 13-14"/>
      <sheetName val="GEN-ABS Del"/>
      <sheetName val="BTR"/>
      <sheetName val="Line"/>
      <sheetName val="Road data"/>
      <sheetName val="Gen Abs"/>
      <sheetName val="1V800"/>
      <sheetName val="Road Detail Est."/>
      <sheetName val="entitlements"/>
      <sheetName val="Rates SSR 2008-09"/>
      <sheetName val="fnote"/>
      <sheetName val="QDTS"/>
      <sheetName val="water-hammar-strenght"/>
      <sheetName val="AV-HDPE"/>
      <sheetName val="Di_gate-HDPE"/>
      <sheetName val="index"/>
      <sheetName val="Masonry"/>
      <sheetName val="COVER"/>
      <sheetName val="Convey"/>
      <sheetName val="sand"/>
      <sheetName val="stone"/>
      <sheetName val="int-Dia"/>
      <sheetName val="Usage "/>
      <sheetName val="GBW"/>
      <sheetName val="Boq"/>
      <sheetName val="ESTIMATE"/>
      <sheetName val="Suppl-data"/>
      <sheetName val="abs road"/>
      <sheetName val="dlvoid"/>
      <sheetName val="hdpe_rates"/>
      <sheetName val="hdpe_wt-r"/>
      <sheetName val="DATA_PRG"/>
      <sheetName val="Rate"/>
      <sheetName val="Data rough"/>
      <sheetName val="Habcodes"/>
      <sheetName val="segments-details"/>
      <sheetName val="Main"/>
      <sheetName val="detls"/>
      <sheetName val="Material "/>
      <sheetName val="Cover page  for Lead "/>
      <sheetName val="V.N.Pur 0.60MPGF"/>
      <sheetName val="B.W. BC COMMUNITY HALL"/>
      <sheetName val="AWB YALAL"/>
      <sheetName val="DOULAPUR "/>
      <sheetName val="Modal Estimate 2"/>
      <sheetName val="Modal Estimate "/>
      <sheetName val=" Ramp"/>
      <sheetName val="PS KOKAT"/>
      <sheetName val="Elec Estimate"/>
      <sheetName val="Sanitory Estimate"/>
      <sheetName val="Septic tank"/>
      <sheetName val="Bore &amp; Pumpset"/>
      <sheetName val="Furniture "/>
      <sheetName val="20 TNs Detailed Est "/>
      <sheetName val="Bar Bending Schedule"/>
      <sheetName val="Flush Door  Shutter Country"/>
      <sheetName val=" Compound wall  "/>
      <sheetName val="Datas"/>
      <sheetName val="Datas  Side wall "/>
      <sheetName val="Veternory  Desponsory  BLDG"/>
      <sheetName val="Rural Live stock"/>
      <sheetName val="Ele data "/>
      <sheetName val="Sanitary&amp;water supply DATA "/>
      <sheetName val=" Doors window- Country 2.0- 1.2"/>
      <sheetName val=" Doors window- Sal Wood "/>
      <sheetName val=" Doors window- Teak 17-18"/>
      <sheetName val=" Doors window- Country "/>
      <sheetName val=" Doors window- Country  -2.0 m"/>
      <sheetName val=" Doors and windows "/>
      <sheetName val="Conveyance"/>
      <sheetName val="MRoad data"/>
      <sheetName val="Sheet5"/>
      <sheetName val="QTY"/>
      <sheetName val="BM-HOOP"/>
      <sheetName val="C.D.Abs.Est."/>
      <sheetName val="LOCAL RATES"/>
      <sheetName val="id"/>
      <sheetName val="COVERPAGE"/>
      <sheetName val="CRUST"/>
      <sheetName val="Rates-May-14"/>
      <sheetName val="mlead"/>
      <sheetName val="road est"/>
      <sheetName val="Door&amp;Window data"/>
      <sheetName val="Main sheet"/>
      <sheetName val="GM&amp;PM EST- final "/>
      <sheetName val="Detailed"/>
      <sheetName val="int-dia-hdpe"/>
      <sheetName val="SCHEDULE"/>
      <sheetName val="Database"/>
      <sheetName val="schedule nos"/>
      <sheetName val="Summary"/>
      <sheetName val="JAWAHAR-hyd-original"/>
      <sheetName val="Pop"/>
      <sheetName val="DATA SHEET"/>
      <sheetName val="PUMP_DATA"/>
      <sheetName val="Lead statement ss5"/>
      <sheetName val="SSR"/>
      <sheetName val="RAM"/>
      <sheetName val="Data-all"/>
      <sheetName val="ewst"/>
      <sheetName val="datas slabs, beams"/>
      <sheetName val="VKB-Sump-20-Kotalguda-wd"/>
      <sheetName val="VKB-60-12.95-Burgply-wd"/>
      <sheetName val="VKB60-12.95-Brgply-Specials"/>
      <sheetName val="steel price variation"/>
      <sheetName val="DI Wt"/>
      <sheetName val="VKB-60-30-Enkepally-we4"/>
      <sheetName val="ESSR"/>
      <sheetName val="tax sheet"/>
      <sheetName val="Steel &amp; PV"/>
      <sheetName val="CEMENT - PV"/>
      <sheetName val="Watersoft (2)"/>
      <sheetName val="HDPE-pipe-rates"/>
      <sheetName val="sectorwise"/>
      <sheetName val="R_Det"/>
      <sheetName val="Input Sheet"/>
      <sheetName val="cover page"/>
      <sheetName val="Specification Repoer"/>
      <sheetName val="DETAILED ESTIMATE (2)"/>
      <sheetName val="Data (2)"/>
      <sheetName val="DETAILED ESTIMATE"/>
      <sheetName val="detailed dt22.10.2014"/>
      <sheetName val="PSet(1Ph)"/>
      <sheetName val="comparative"/>
      <sheetName val="seigniorage"/>
      <sheetName val="electrification"/>
      <sheetName val="ELEC datas"/>
      <sheetName val="san data"/>
      <sheetName val="SEIGNORAGE"/>
      <sheetName val="SCHEDULE."/>
      <sheetName val="Est (2)"/>
      <sheetName val="report"/>
      <sheetName val="C-data"/>
      <sheetName val="Lead  RATES"/>
      <sheetName val="CI"/>
      <sheetName val="DATA HM KM NB"/>
      <sheetName val="M5 900"/>
      <sheetName val="M7"/>
      <sheetName val="A.O.R."/>
      <sheetName val="Leadstatement_"/>
      <sheetName val="COR_EST"/>
      <sheetName val="Abstrct-Part_A"/>
      <sheetName val="Bridge_Data_2005-06"/>
      <sheetName val="Plant_&amp;__Machinery1"/>
      <sheetName val="Abstrct_"/>
      <sheetName val="Abstrct__CD_works"/>
      <sheetName val="Slab_cul-2m_span_1"/>
      <sheetName val="Slab_cul-3m_span_2"/>
      <sheetName val="Slab_cul-2m_span_3"/>
      <sheetName val="Slab_cul-2m_span_4"/>
      <sheetName val="CC_over_pitching"/>
      <sheetName val="Data_CD"/>
      <sheetName val="Lead_Statement"/>
      <sheetName val="package_summary"/>
      <sheetName val="cc_pavement(b)"/>
      <sheetName val="foundations_(b)"/>
      <sheetName val="est__(mord)"/>
      <sheetName val="Check_Slip"/>
      <sheetName val="Sub_Estiamte_(2)"/>
      <sheetName val="Field_Data"/>
      <sheetName val="Field_Data_(2)"/>
      <sheetName val="Field_Data_(3)"/>
      <sheetName val="3day_Count"/>
      <sheetName val="Gen__Abstract"/>
      <sheetName val="sup_dat"/>
      <sheetName val="Common_"/>
      <sheetName val="Specification_report"/>
      <sheetName val="Sheet1_(2)"/>
      <sheetName val="Class_IV_Qtr__Ele"/>
      <sheetName val="data_existing_do_not_delete"/>
      <sheetName val="other_rates"/>
      <sheetName val="in_Put_sheet"/>
      <sheetName val="Bitumen_trunk"/>
      <sheetName val="R99_etc"/>
      <sheetName val="Trunk_unpaved"/>
      <sheetName val="final_abstract"/>
      <sheetName val="Data_F8_BTR"/>
      <sheetName val="PRECAST_lightconc-II"/>
      <sheetName val="Plant_㫨__Machinery1"/>
      <sheetName val="Estimate_"/>
      <sheetName val="Conv__13-14"/>
      <sheetName val="GEN-ABS_Del"/>
      <sheetName val="Road_data"/>
      <sheetName val="Fie,d_Data"/>
      <sheetName val="hdpe_weights"/>
      <sheetName val="PVC_weights"/>
      <sheetName val="GF_SB_Ok_"/>
      <sheetName val="LEAD_S_10-11"/>
      <sheetName val="Gen_Abs"/>
      <sheetName val="Road_Detail_Est_"/>
      <sheetName val="Rates_SSR_2008-09"/>
      <sheetName val="InputData"/>
      <sheetName val="Spec"/>
      <sheetName val="evaluate"/>
      <sheetName val="_5wgdhabfinal00_01"/>
      <sheetName val="basic-data"/>
      <sheetName val="Data o"/>
      <sheetName val="hyperstatic-3"/>
      <sheetName val="Stability"/>
      <sheetName val="Data_Bit_I"/>
      <sheetName val="leads-11-12"/>
      <sheetName val="PVC_dia"/>
      <sheetName val="Conveayance charges"/>
      <sheetName val="Hire"/>
      <sheetName val="SSR 2010-11 Rates"/>
      <sheetName val="TBAL9697 -group wise  sdpl"/>
      <sheetName val="Variables"/>
      <sheetName val="calcul"/>
      <sheetName val="zone-8"/>
      <sheetName val="MHNO_LEV"/>
      <sheetName val="section"/>
      <sheetName val="Feeder"/>
      <sheetName val="P "/>
      <sheetName val="Sump_cal"/>
      <sheetName val="pumping main"/>
      <sheetName val="co_5"/>
      <sheetName val="BOQ Distribution"/>
      <sheetName val="t_prsr"/>
      <sheetName val="wh"/>
      <sheetName val="iocount"/>
      <sheetName val="boredetails"/>
      <sheetName val="Sorted"/>
      <sheetName val="int-Dia-pvc"/>
      <sheetName val="BWSCPlt"/>
      <sheetName val="G.R.P"/>
      <sheetName val="PSC REVISED"/>
      <sheetName val="Staff Acco."/>
      <sheetName val="Lead- Input sheet "/>
      <sheetName val="slab"/>
      <sheetName val="LEAD LOOKUP"/>
      <sheetName val="FORM7"/>
      <sheetName val="wh_data_R"/>
      <sheetName val="#REF"/>
      <sheetName val="Data-ELSR"/>
      <sheetName val="Mortars"/>
      <sheetName val=" Data -Valves"/>
      <sheetName val="Input"/>
      <sheetName val="20KL-12m"/>
      <sheetName val="RF"/>
      <sheetName val="ABS.C.D."/>
      <sheetName val="leads-c"/>
      <sheetName val="IDCCALHYD_GOO"/>
      <sheetName val="p&amp;m"/>
      <sheetName val="GA"/>
      <sheetName val="Dn LF Sluice"/>
      <sheetName val="Global factors"/>
      <sheetName val="SUMP1420KL@HW"/>
      <sheetName val="ultmom"/>
      <sheetName val="INPUT-DATA"/>
      <sheetName val="Flanged Beams"/>
      <sheetName val="SALIENT"/>
      <sheetName val="Rectangular Beam"/>
      <sheetName val="Design"/>
      <sheetName val="Leads Entry"/>
      <sheetName val="Rd.Est"/>
      <sheetName val="Basicrates"/>
      <sheetName val="DET R"/>
      <sheetName val="c.d.data (morth)"/>
      <sheetName val="rd.det.est"/>
      <sheetName val="rd.data"/>
      <sheetName val="mlead "/>
      <sheetName val="cert"/>
      <sheetName val="data-WC"/>
      <sheetName val="cover (2)"/>
      <sheetName val="Results"/>
      <sheetName val="Rising Main"/>
      <sheetName val="CPHEEO"/>
      <sheetName val="wh_data"/>
      <sheetName val="LIST"/>
      <sheetName val="Area Sheet NO 1"/>
      <sheetName val="HYDRAULICS"/>
      <sheetName val="FIRST"/>
      <sheetName val="STAMT"/>
      <sheetName val="Ene"/>
      <sheetName val="CODE BOOK REFERENCE"/>
      <sheetName val="Eg-2"/>
      <sheetName val="Eg-3"/>
      <sheetName val="Sheet11"/>
      <sheetName val="Sheet3-1"/>
      <sheetName val="JACKWELL"/>
      <sheetName val="Waterhammer"/>
      <sheetName val="Design of two-way slab"/>
      <sheetName val="DataInput"/>
      <sheetName val="DataInput-1"/>
      <sheetName val="DI Rate Analysis"/>
      <sheetName val="Economic RisingMain  Ph-I"/>
      <sheetName val="DESBASTE"/>
      <sheetName val="Eg-1"/>
      <sheetName val="Eg-4"/>
      <sheetName val="(4)F-81 Exp.side"/>
      <sheetName val="Relig-place"/>
      <sheetName val="PH data"/>
      <sheetName val="Leads 08-09"/>
      <sheetName val="ABSTRACT"/>
      <sheetName val="E6"/>
      <sheetName val="E8"/>
      <sheetName val="E11"/>
      <sheetName val="QUOT_1"/>
      <sheetName val="Sheet6"/>
      <sheetName val="Census_of_India_2001"/>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Pier Design(with offset)"/>
      <sheetName val="DI-AV-HDPE- Final "/>
      <sheetName val="DI_scour-DI-final"/>
      <sheetName val="DI_scour-pvc-hdpe-psc-bwsc"/>
      <sheetName val="DI SV on DI-final "/>
      <sheetName val="DI Sluice_HDPE"/>
      <sheetName val="D1_CO"/>
      <sheetName val="VATTEM_PALEM_BT_ROAD_15KM'S"/>
      <sheetName val="TOP SLAB-beams"/>
      <sheetName val="GM&amp;PM WE1 EST"/>
      <sheetName val="airvalve-AC PN 1.60"/>
      <sheetName val="Soft-sluice-AC,GRP PN 1.6"/>
      <sheetName val="soft-sluice-BWSC-MS"/>
      <sheetName val="DI sluice valve"/>
      <sheetName val="Data chokanpally"/>
      <sheetName val="Ellis &amp; WS&amp;S"/>
      <sheetName val="Drip mould &amp; Elevation"/>
      <sheetName val="Trussess"/>
      <sheetName val="IIDP caste Rural I"/>
      <sheetName val="WATER-HAMMER"/>
      <sheetName val="MRMECADAMoad data"/>
      <sheetName val="Lookup"/>
      <sheetName val="SPT vs PHI"/>
      <sheetName val="EDWise"/>
      <sheetName val="PS1"/>
      <sheetName val="Ghanapur to Suraram jn. det"/>
      <sheetName val="civ data"/>
      <sheetName val="Mp-team 1"/>
      <sheetName val="Material-Det"/>
      <sheetName val="ww-march-02"/>
      <sheetName val="zone-2"/>
      <sheetName val="Estt"/>
      <sheetName val="conc-foot-gradeslab"/>
      <sheetName val="Legal Risk Analysis"/>
      <sheetName val="TBAL9697_-group_wise__sdpl"/>
      <sheetName val="abs_road"/>
      <sheetName val="Lead__RATES"/>
      <sheetName val="Input_Sheet"/>
      <sheetName val="cover_page"/>
      <sheetName val="Specification_Repoer"/>
      <sheetName val="DETAILED_ESTIMATE_(2)"/>
      <sheetName val="Data_(2)"/>
      <sheetName val="DETAILED_ESTIMATE"/>
      <sheetName val="detailed_dt22_10_2014"/>
      <sheetName val="septic_tank"/>
      <sheetName val="ELEC_datas"/>
      <sheetName val="san_data"/>
      <sheetName val="SCHEDULE_"/>
      <sheetName val="Est_(2)"/>
      <sheetName val="PRICE BID"/>
      <sheetName val="11.Habitations"/>
      <sheetName val="well"/>
      <sheetName val="Rate Analysis"/>
      <sheetName val="Proj info- dump1"/>
      <sheetName val="PR-houdump"/>
      <sheetName val="temp-SDData (2)"/>
      <sheetName val="Circular Column"/>
      <sheetName val="FdnDes_Soil"/>
      <sheetName val="DVALUE"/>
      <sheetName val="THK"/>
      <sheetName val="Data_rough"/>
      <sheetName val="Door&amp;Window_data"/>
      <sheetName val="Lead_statement_ss5"/>
      <sheetName val="GM&amp;PM_EST-_final_"/>
      <sheetName val="schedule_nos"/>
      <sheetName val="DATA_SHEET"/>
      <sheetName val="Main_sheet"/>
      <sheetName val="datas_slabs,_beams"/>
      <sheetName val="VKB-60-12_95-Burgply-wd"/>
      <sheetName val="VKB60-12_95-Brgply-Specials"/>
      <sheetName val="steel_price_variation"/>
      <sheetName val="DI_Wt"/>
      <sheetName val="tax_sheet"/>
      <sheetName val="Steel_&amp;_PV"/>
      <sheetName val="CEMENT_-_PV"/>
      <sheetName val="Watersoft_(2)"/>
      <sheetName val="G_R_P"/>
      <sheetName val="PSC_REVISED"/>
      <sheetName val="pumping_main"/>
      <sheetName val="MRoad_data"/>
      <sheetName val="Cover_page__for_Lead_"/>
      <sheetName val="V_N_Pur_0_60MPGF"/>
      <sheetName val="B_W__BC_COMMUNITY_HALL"/>
      <sheetName val="AWB_YALAL"/>
      <sheetName val="DOULAPUR_"/>
      <sheetName val="Modal_Estimate_2"/>
      <sheetName val="Modal_Estimate_"/>
      <sheetName val="_Ramp"/>
      <sheetName val="PS_KOKAT"/>
      <sheetName val="Elec_Estimate"/>
      <sheetName val="Sanitory_Estimate"/>
      <sheetName val="Bore_&amp;_Pumpset"/>
      <sheetName val="Furniture_"/>
      <sheetName val="20_TNs_Detailed_Est_"/>
      <sheetName val="Bar_Bending_Schedule"/>
      <sheetName val="Flush_Door__Shutter_Country"/>
      <sheetName val="_Compound_wall__"/>
      <sheetName val="Datas__Side_wall_"/>
      <sheetName val="Veternory__Desponsory__BLDG"/>
      <sheetName val="Rural_Live_stock"/>
      <sheetName val="Ele_data_"/>
      <sheetName val="Sanitary&amp;water_supply_DATA_"/>
      <sheetName val="_Doors_window-_Country_2_0-_1_2"/>
      <sheetName val="_Doors_window-_Sal_Wood_"/>
      <sheetName val="_Doors_window-_Teak_17-18"/>
      <sheetName val="_Doors_window-_Country_"/>
      <sheetName val="_Doors_window-_Country__-2_0_m"/>
      <sheetName val="_Doors_and_windows_"/>
      <sheetName val="LOCAL_RATES"/>
      <sheetName val="Usage_"/>
      <sheetName val="C_D_Abs_Est_"/>
      <sheetName val="road_est"/>
      <sheetName val="LEAD_LOOKUP"/>
      <sheetName val="FORM-16"/>
      <sheetName val="RAFT"/>
      <sheetName val="ABUT"/>
      <sheetName val="Data_Renuals"/>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sheetData sheetId="58"/>
      <sheetData sheetId="59"/>
      <sheetData sheetId="60"/>
      <sheetData sheetId="61"/>
      <sheetData sheetId="62"/>
      <sheetData sheetId="63"/>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sheetData sheetId="120"/>
      <sheetData sheetId="121" refreshError="1"/>
      <sheetData sheetId="122" refreshError="1"/>
      <sheetData sheetId="123" refreshError="1"/>
      <sheetData sheetId="124"/>
      <sheetData sheetId="125" refreshError="1"/>
      <sheetData sheetId="126" refreshError="1"/>
      <sheetData sheetId="127" refreshError="1"/>
      <sheetData sheetId="128"/>
      <sheetData sheetId="129"/>
      <sheetData sheetId="130" refreshError="1"/>
      <sheetData sheetId="131" refreshError="1"/>
      <sheetData sheetId="132"/>
      <sheetData sheetId="133"/>
      <sheetData sheetId="134"/>
      <sheetData sheetId="135"/>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refreshError="1"/>
      <sheetData sheetId="172" refreshError="1"/>
      <sheetData sheetId="173" refreshError="1"/>
      <sheetData sheetId="174" refreshError="1"/>
      <sheetData sheetId="175"/>
      <sheetData sheetId="176"/>
      <sheetData sheetId="177"/>
      <sheetData sheetId="178"/>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s>
    <sheetDataSet>
      <sheetData sheetId="0" refreshError="1"/>
      <sheetData sheetId="1" refreshError="1"/>
      <sheetData sheetId="2" refreshError="1"/>
      <sheetData sheetId="3" refreshError="1"/>
      <sheetData sheetId="4" refreshError="1">
        <row r="29">
          <cell r="F29">
            <v>44</v>
          </cell>
        </row>
        <row r="30">
          <cell r="F30">
            <v>0.25</v>
          </cell>
        </row>
      </sheetData>
      <sheetData sheetId="5"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Road Detail Est."/>
      <sheetName val="Road data"/>
      <sheetName val="F7-1v1000-0_(3)"/>
      <sheetName val="ABST(PART_B)_"/>
      <sheetName val="F6-Gnrl_Abstrt"/>
      <sheetName val="Cover-MEstt_"/>
      <sheetName val="cert"/>
      <sheetName val="r"/>
      <sheetName val="detls"/>
      <sheetName val="Levels"/>
      <sheetName val="R_ad Detail Est."/>
      <sheetName val="F7-1v1000-0_(3)1"/>
      <sheetName val="ABST(PART_B)_1"/>
      <sheetName val="F6-Gnrl_Abstrt1"/>
      <sheetName val="Cover-MEstt_1"/>
      <sheetName val="Road_Detail_Est_"/>
      <sheetName val="Road_data"/>
      <sheetName val="rdamdata"/>
      <sheetName val="leads"/>
      <sheetName val="pvc-pipe-rates"/>
      <sheetName val="Specification"/>
      <sheetName val="lead-st"/>
      <sheetName val="int-Dia-pvc"/>
      <sheetName val="Input"/>
      <sheetName val="Rate"/>
      <sheetName val=" data sheet "/>
      <sheetName val="t_prsr"/>
      <sheetName val="wh"/>
      <sheetName val="Plant &amp;  Machinery"/>
      <sheetName val="quarry"/>
      <sheetName val="sch"/>
      <sheetName val="RMR"/>
      <sheetName val="ssr-rates"/>
      <sheetName val="0000000000000"/>
      <sheetName val="R_Det"/>
      <sheetName val="Material"/>
      <sheetName val="Labour"/>
      <sheetName val="MRATES"/>
      <sheetName val="PVC_dia"/>
      <sheetName val="l"/>
      <sheetName val="_Yamanapalli to Mahamutharam (M"/>
      <sheetName val="Bitumen trunk"/>
      <sheetName val="Feeder"/>
      <sheetName val="R99 etc"/>
      <sheetName val="Trunk unpaved"/>
      <sheetName val="1-Pop Proj"/>
      <sheetName val="1V of 2m slab"/>
      <sheetName val="2V of 3.0Mslab"/>
      <sheetName val="Cd"/>
      <sheetName val="Cs"/>
      <sheetName val="CPIPE"/>
      <sheetName val="THK"/>
      <sheetName val="CPIPE 1"/>
      <sheetName val="maya"/>
      <sheetName val="LEAD STATEMENT"/>
      <sheetName val="m1"/>
      <sheetName val="CABLE DATA"/>
      <sheetName val="1V800"/>
      <sheetName val="Sheet1"/>
      <sheetName val="BWSCPlt"/>
      <sheetName val="CI"/>
      <sheetName val="DI"/>
      <sheetName val="G.R.P"/>
      <sheetName val="HDPE"/>
      <sheetName val="PSC REVISED"/>
      <sheetName val="pvc"/>
      <sheetName val="DATA SHEET"/>
      <sheetName val="m"/>
      <sheetName val="temp-SDData (2)"/>
      <sheetName val="coverpage"/>
      <sheetName val="LEAD.2014-15 West"/>
      <sheetName val="MTC-estimate"/>
      <sheetName val="_Yamanapalli_to_Mahamutharam__2"/>
      <sheetName val="_Yamanapalli_to_Mahamutharam__3"/>
      <sheetName val="_Yamanapalli_to_Mahamutharam__4"/>
      <sheetName val="Line"/>
      <sheetName val="Sheet2"/>
      <sheetName val="PVC weights"/>
      <sheetName val="sand"/>
      <sheetName val="stone"/>
      <sheetName val="index"/>
      <sheetName val="pvc-rates"/>
      <sheetName val="R_Det esst"/>
      <sheetName val="Boq"/>
      <sheetName val="Common "/>
      <sheetName val="F7-1v1000-0_(3)2"/>
      <sheetName val="ABST(PART_B)_2"/>
      <sheetName val="F6-Gnrl_Abstrt2"/>
      <sheetName val="Cover-MEstt_2"/>
      <sheetName val="Road_Detail_Est_1"/>
      <sheetName val="Road_data1"/>
      <sheetName val="R_ad_Detail_Est_"/>
      <sheetName val="Plant_&amp;__Machinery"/>
      <sheetName val="DATA_PRG"/>
      <sheetName val="Data.F8.BTR"/>
      <sheetName val="COVER"/>
      <sheetName val="Specification report"/>
      <sheetName val="Iocount"/>
      <sheetName val="CD_All_No_"/>
      <sheetName val="GA"/>
      <sheetName val="Rising Main"/>
      <sheetName val="F7-1v1000-0_(3)3"/>
      <sheetName val="ABST(PART_B)_3"/>
      <sheetName val="F6-Gnrl_Abstrt3"/>
      <sheetName val="Cover-MEstt_3"/>
      <sheetName val="Road_Detail_Est_2"/>
      <sheetName val="Road_data2"/>
      <sheetName val="R_ad_Detail_Est_1"/>
      <sheetName val="Plant_&amp;__Machinery1"/>
      <sheetName val="RECAPITULATION"/>
      <sheetName val="final abstract"/>
      <sheetName val="BOQ_Direct_selling cost"/>
      <sheetName val="Rate analysis"/>
      <sheetName val="GROUND FLOOR"/>
      <sheetName val="v"/>
      <sheetName val="mlead"/>
      <sheetName val="Data_Renuals"/>
      <sheetName val="Usage"/>
      <sheetName val="Staff Acco."/>
      <sheetName val="Sorted"/>
      <sheetName val="water-hammar-strenght"/>
      <sheetName val="WATER-HAMMER"/>
      <sheetName val="hdpe weights"/>
      <sheetName val="Nspt-smp-final-ORIGINAL"/>
      <sheetName val="Cable-data"/>
      <sheetName val="well-cap"/>
      <sheetName val="Road-furniture "/>
      <sheetName val="_Yamanapalli_to_Mahamutharam__5"/>
      <sheetName val="p&amp;m"/>
      <sheetName val="abs road"/>
      <sheetName val="_Yamanapalli_to_Mahamutharam__6"/>
      <sheetName val="_Yamanapalli_to_Mahamutharam__7"/>
      <sheetName val="_Yamanapalli_to_Mahamutharam__8"/>
      <sheetName val="_Yamanapalli_to_Mahamutharam__9"/>
      <sheetName val="_Yamanapalli_to_Mahamutharam_10"/>
      <sheetName val="_Yamanapalli_to_Mahamutharam_11"/>
      <sheetName val="_Yamanapalli_to_Mahamutharam_12"/>
      <sheetName val="_Yamanapalli_to_Mahamutharam_13"/>
      <sheetName val="_Yamanapalli_to_Mahamutharam_14"/>
      <sheetName val="_Yamanapalli_to_Mahamutharam_15"/>
      <sheetName val="_Yamanapalli_to_Mahamutharam_16"/>
      <sheetName val="_Yamanapalli_to_Mahamutharam_17"/>
      <sheetName val="_Yamanapalli_to_Mahamutharam_18"/>
      <sheetName val="_Yamanapalli_to_Mahamutharam_19"/>
      <sheetName val="_Yamanapalli_to_Mahamutharam_20"/>
      <sheetName val="data existing_do not delete"/>
      <sheetName val="_Yamanapalli_to_Mahamutharam_21"/>
      <sheetName val="_Yamanapalli_to_Mahamutharam_22"/>
      <sheetName val="_Yamanapalli_to_Mahamutharam_23"/>
      <sheetName val="_Yamanapalli_to_Mahamutharam_24"/>
      <sheetName val="_Yamanapalli_to_Mahamutharam_25"/>
      <sheetName val="_Yamanapalli_to_Mahamutharam_26"/>
      <sheetName val="_Yamanapalli_to_Mahamutharam_27"/>
      <sheetName val="_Yamanapalli_to_Mahamutharam_28"/>
      <sheetName val="_Yamanapalli_to_Mahamutharam_29"/>
      <sheetName val="_Yamanapalli_to_Mahamutharam_30"/>
      <sheetName val="_Yamanapalli_to_Mahamutharam_31"/>
      <sheetName val="_Yamanapalli_to_Mahamutharam_32"/>
      <sheetName val="_Yamanapalli_to_Mahamutharam_33"/>
      <sheetName val="_Yamanapalli_to_Mahamutharam_34"/>
      <sheetName val="_Yamanapalli_to_Mahamutharam_35"/>
      <sheetName val="_Yamanapalli_to_Mahamutharam_36"/>
      <sheetName val="_Yamanapalli_to_Mahamutharam_37"/>
      <sheetName val="_Yamanapalli_to_Mahamutharam_38"/>
      <sheetName val="_Yamanapalli_to_Mahamutharam_39"/>
      <sheetName val="_Yamanapalli_to_Mahamutharam_40"/>
      <sheetName val="_Yamanapalli_to_Mahamutharam_41"/>
      <sheetName val="_Yamanapalli_to_Mahamutharam_42"/>
      <sheetName val="_Yamanapalli_to_Mahamutharam_43"/>
      <sheetName val="_Yamanapalli_to_Mahamutharam_44"/>
      <sheetName val="_Yamanapalli_to_Mahamutharam_45"/>
      <sheetName val="_Yamanapalli_to_Mahamutharam_46"/>
      <sheetName val="_Yamanapalli_to_Mahamutharam_47"/>
      <sheetName val="_Yamanapalli_to_Mahamutharam_48"/>
      <sheetName val="_Yamanapalli_to_Mahamutharam_49"/>
      <sheetName val="_Yamanapalli_to_Mahamutharam_50"/>
      <sheetName val="_Yamanapalli_to_Mahamutharam_51"/>
      <sheetName val="_Yamanapalli_to_Mahamutharam_52"/>
      <sheetName val="_Yamanapalli_to_Mahamutharam_53"/>
      <sheetName val="_Yamanapalli_to_Mahamutharam_54"/>
      <sheetName val="_Yamanapalli_to_Mahamutharam_55"/>
      <sheetName val="_Yamanapalli_to_Mahamutharam_56"/>
      <sheetName val="_Yamanapalli_to_Mahamutharam_57"/>
      <sheetName val="_Yamanapalli_to_Mahamutharam_58"/>
      <sheetName val="_Yamanapalli_to_Mahamutharam_59"/>
      <sheetName val="_Yamanapalli_to_Mahamutharam_60"/>
      <sheetName val="_Yamanapalli_to_Mahamutharam_61"/>
      <sheetName val="_Yamanapalli_to_Mahamutharam_62"/>
      <sheetName val="_Yamanapalli_to_Mahamutharam_63"/>
      <sheetName val="_Yamanapalli_to_Mahamutharam_64"/>
      <sheetName val="_Yamanapalli_to_Mahamutharam_65"/>
      <sheetName val="_Yamanapalli_to_Mahamutharam_66"/>
      <sheetName val="_Yamanapalli_to_Mahamutharam_67"/>
      <sheetName val="_Yamanapalli_to_Mahamutharam_68"/>
      <sheetName val="_Yamanapalli_to_Mahamutharam_69"/>
      <sheetName val="_Yamanapalli_to_Mahamutharam_70"/>
      <sheetName val="_Yamanapalli_to_Mahamutharam_71"/>
      <sheetName val="_Yamanapalli_to_Mahamutharam_72"/>
      <sheetName val="_Yamanapalli_to_Mahamutharam_73"/>
      <sheetName val="_Yamanapalli_to_Mahamutharam_74"/>
      <sheetName val="_Yamanapalli_to_Mahamutharam_75"/>
      <sheetName val="_Yamanapalli_to_Mahamutharam_76"/>
      <sheetName val="_Yamanapalli_to_Mahamutharam_77"/>
      <sheetName val="R/ad Detail Est."/>
      <sheetName val="[Yamanapalli to Mahamutharam (M"/>
      <sheetName val="R/ad_Detail_Est_"/>
      <sheetName val="R/ad_Detail_Est_1"/>
      <sheetName val="BOXCELL"/>
      <sheetName val="BOXCULVERT"/>
      <sheetName val="Cut Fill"/>
      <sheetName val="FORM5"/>
      <sheetName val="Habitation"/>
      <sheetName val="Maintenance"/>
      <sheetName val="Proforma B"/>
      <sheetName val="RET "/>
      <sheetName val="TOE"/>
      <sheetName val="Traffic"/>
      <sheetName val="Estt"/>
      <sheetName val="Analy"/>
      <sheetName val="HDPE-pipe-rates"/>
      <sheetName val="id"/>
      <sheetName val="Lead Distance"/>
      <sheetName val="Analysis-NH-Roads"/>
      <sheetName val="TBAL9697 -group wise  sdpl"/>
      <sheetName val="HS 1"/>
      <sheetName val="wh_data"/>
      <sheetName val="wh_data_R"/>
      <sheetName val="CPHEEO"/>
      <sheetName val="JAWAHAR-hyd-original"/>
      <sheetName val="LEAD (2)"/>
      <sheetName val="habs-details"/>
      <sheetName val="int-Dia"/>
      <sheetName val="habs-list"/>
      <sheetName val="mas_hab"/>
      <sheetName val="pop"/>
      <sheetName val="MRoad data"/>
      <sheetName val="Data "/>
      <sheetName val="PM&amp;GM"/>
      <sheetName val="abs"/>
      <sheetName val="CBL_SIZE"/>
      <sheetName val="Load List"/>
      <sheetName val="CBL_OD"/>
      <sheetName val="other rates"/>
      <sheetName val="Lead 09-10"/>
      <sheetName val="PUMP_DATA"/>
      <sheetName val="Sheet1 (2)"/>
      <sheetName val="ewst"/>
      <sheetName val="int-Dia-hdpe"/>
      <sheetName val="11.habitations"/>
      <sheetName val="AV-HDPE"/>
      <sheetName val="Di_gate-HDPE"/>
      <sheetName val="Gen Abs"/>
      <sheetName val="DATA-CD"/>
      <sheetName val="C-data"/>
      <sheetName val="AV_AC"/>
      <sheetName val="di_Gate_AC"/>
      <sheetName val="Digate-BWSCP-MS"/>
      <sheetName val="DI_gate_di"/>
      <sheetName val="WORDS"/>
      <sheetName val="Schedule"/>
      <sheetName val="hdpe_basic"/>
      <sheetName val="pvc_basic"/>
      <sheetName val="C&amp;S monthwise"/>
      <sheetName val="General"/>
      <sheetName val="lead charges"/>
      <sheetName val="Basic Data"/>
      <sheetName val="Daily Wages of Crew"/>
      <sheetName val="Fuel"/>
      <sheetName val="Hire Charges"/>
      <sheetName val="lead statetment"/>
      <sheetName val="Hire"/>
      <sheetName val="lead details"/>
      <sheetName val="DATA SHEET FOR 2015-16"/>
      <sheetName val="Intput"/>
      <sheetName val="Well"/>
      <sheetName val="Load"/>
      <sheetName val="DATA-BASE"/>
      <sheetName val="DATA-ABSTRACT"/>
      <sheetName val="SSR 2014-15 Rates"/>
      <sheetName val="Lead statement ss5"/>
      <sheetName val="Habcodes"/>
      <sheetName val="F7-1v1000-0_(3)4"/>
      <sheetName val="ABST(PART_B)_4"/>
      <sheetName val="F6-Gnrl_Abstrt4"/>
      <sheetName val="Cover-MEstt_4"/>
      <sheetName val="Road_Detail_Est_3"/>
      <sheetName val="Road_data3"/>
      <sheetName val="R/ad_Detail_Est_2"/>
      <sheetName val="R_ad_Detail_Est_2"/>
      <sheetName val="_data_sheet_"/>
      <sheetName val="[Yamanapalli_to_Mahamutharam_(M"/>
      <sheetName val="Plant_&amp;__Machinery2"/>
      <sheetName val="G_R_P"/>
      <sheetName val="PSC_REVISED"/>
      <sheetName val="LEAD_STATEMENT"/>
      <sheetName val="DATA_SHEET"/>
      <sheetName val="_Yamanapalli_to_Mahamutharam_(M"/>
      <sheetName val="CPIPE_1"/>
      <sheetName val="Rising_Main"/>
      <sheetName val="PVC_weights"/>
      <sheetName val="1-Pop_Proj"/>
      <sheetName val="hdpe_weights"/>
      <sheetName val="Bitumen_trunk"/>
      <sheetName val="R99_etc"/>
      <sheetName val="Trunk_unpaved"/>
      <sheetName val="CABLE_DATA"/>
      <sheetName val="1V_of_2m_slab"/>
      <sheetName val="2V_of_3_0Mslab"/>
      <sheetName val="temp-SDData_(2)"/>
      <sheetName val="Lead_Distance"/>
      <sheetName val="HS_1"/>
      <sheetName val="LEAD_(2)"/>
      <sheetName val="mroad_data"/>
      <sheetName val="Data_"/>
      <sheetName val="LEAD_2014-15_West"/>
      <sheetName val="Load_List"/>
      <sheetName val="Data_F8_BTR"/>
      <sheetName val="11_habitations"/>
      <sheetName val="Common_"/>
      <sheetName val="R_Det_esst"/>
      <sheetName val="final_abstract"/>
      <sheetName val="BOQ_Direct_selling_cost"/>
      <sheetName val="Rate_analysis"/>
      <sheetName val="Sheet1_(2)"/>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7">
          <cell r="D17">
            <v>689.98</v>
          </cell>
        </row>
        <row r="18">
          <cell r="D18">
            <v>893.73</v>
          </cell>
        </row>
        <row r="19">
          <cell r="D19">
            <v>562.29999999999995</v>
          </cell>
        </row>
        <row r="45">
          <cell r="D45">
            <v>28100</v>
          </cell>
        </row>
        <row r="46">
          <cell r="D46">
            <v>250</v>
          </cell>
        </row>
        <row r="51">
          <cell r="D51">
            <v>2400</v>
          </cell>
        </row>
        <row r="69">
          <cell r="D69">
            <v>50.5</v>
          </cell>
        </row>
        <row r="70">
          <cell r="D70">
            <v>10</v>
          </cell>
        </row>
        <row r="93">
          <cell r="D93">
            <v>604.79999999999995</v>
          </cell>
        </row>
        <row r="95">
          <cell r="D95">
            <v>5</v>
          </cell>
        </row>
        <row r="109">
          <cell r="D109">
            <v>48.6</v>
          </cell>
        </row>
        <row r="110">
          <cell r="D110">
            <v>18</v>
          </cell>
        </row>
        <row r="111">
          <cell r="D111">
            <v>3</v>
          </cell>
        </row>
        <row r="113">
          <cell r="D113">
            <v>4304.08</v>
          </cell>
        </row>
        <row r="114">
          <cell r="D114">
            <v>3301.82</v>
          </cell>
        </row>
        <row r="115">
          <cell r="D115">
            <v>2729.9849999999997</v>
          </cell>
        </row>
        <row r="117">
          <cell r="D117">
            <v>918.77</v>
          </cell>
        </row>
        <row r="118">
          <cell r="D118">
            <v>4581.2</v>
          </cell>
        </row>
        <row r="119">
          <cell r="D119">
            <v>3381.2</v>
          </cell>
        </row>
        <row r="120">
          <cell r="D120">
            <v>2515.83</v>
          </cell>
        </row>
        <row r="122">
          <cell r="D122">
            <v>732.86</v>
          </cell>
        </row>
        <row r="125">
          <cell r="D125">
            <v>295.8</v>
          </cell>
        </row>
        <row r="126">
          <cell r="D126">
            <v>339.3</v>
          </cell>
        </row>
        <row r="130">
          <cell r="D130">
            <v>27000</v>
          </cell>
        </row>
        <row r="146">
          <cell r="D146">
            <v>0.2</v>
          </cell>
        </row>
      </sheetData>
      <sheetData sheetId="12" refreshError="1"/>
      <sheetData sheetId="13" refreshError="1"/>
      <sheetData sheetId="14" refreshError="1">
        <row r="4">
          <cell r="G4">
            <v>196</v>
          </cell>
        </row>
        <row r="11">
          <cell r="G11">
            <v>150</v>
          </cell>
        </row>
        <row r="13">
          <cell r="G13">
            <v>2400</v>
          </cell>
        </row>
        <row r="23">
          <cell r="G23">
            <v>600</v>
          </cell>
        </row>
        <row r="27">
          <cell r="G27">
            <v>27.87</v>
          </cell>
        </row>
        <row r="30">
          <cell r="G30">
            <v>30</v>
          </cell>
        </row>
        <row r="31">
          <cell r="G31">
            <v>30</v>
          </cell>
        </row>
        <row r="48">
          <cell r="G48">
            <v>223</v>
          </cell>
        </row>
        <row r="53">
          <cell r="G53">
            <v>234</v>
          </cell>
        </row>
      </sheetData>
      <sheetData sheetId="15" refreshError="1">
        <row r="3">
          <cell r="D3">
            <v>156</v>
          </cell>
        </row>
        <row r="5">
          <cell r="D5">
            <v>137</v>
          </cell>
        </row>
        <row r="14">
          <cell r="D14">
            <v>156</v>
          </cell>
        </row>
        <row r="15">
          <cell r="D15">
            <v>137</v>
          </cell>
        </row>
        <row r="16">
          <cell r="D16">
            <v>137</v>
          </cell>
        </row>
        <row r="17">
          <cell r="D17">
            <v>106</v>
          </cell>
        </row>
        <row r="18">
          <cell r="D18">
            <v>137</v>
          </cell>
        </row>
        <row r="19">
          <cell r="D19">
            <v>156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Chapt%r-2"/>
      <sheetName val="Plant _  Machinery"/>
      <sheetName val="Lead"/>
      <sheetName val="Plant_&amp;__Machinery"/>
      <sheetName val="Lead_statement"/>
      <sheetName val="Summary_of_Rates"/>
      <sheetName val="Basic_Approach"/>
      <sheetName val="Plant_&amp;__Machinery1"/>
      <sheetName val="Lead_statement1"/>
      <sheetName val="Summary_of_Rates1"/>
      <sheetName val="Basic_Approach1"/>
      <sheetName val="ewst"/>
      <sheetName val="m"/>
      <sheetName val="v"/>
      <sheetName val="Plant_&amp;__Machinery2"/>
      <sheetName val="Lead_statement2"/>
      <sheetName val="Summary_of_Rates2"/>
      <sheetName val="Basic_Approach2"/>
      <sheetName val="Plant____Machinery"/>
      <sheetName val="t_prsr"/>
      <sheetName val="wh"/>
      <sheetName val="leads"/>
      <sheetName val="HDPE-pipe-rates"/>
      <sheetName val="pvc-pipe-rates"/>
      <sheetName val="hdpe weights"/>
      <sheetName val="PVC weights"/>
      <sheetName val="index"/>
      <sheetName val="Sheet1 (2)"/>
      <sheetName val="MRATES"/>
      <sheetName val="Common "/>
      <sheetName val="Iocount"/>
      <sheetName val="Sheet5"/>
      <sheetName val="ssr-rates"/>
      <sheetName val="hdpe-rates"/>
      <sheetName val="pvc-rates"/>
      <sheetName val="DATA_PRG"/>
      <sheetName val="int-Dia-hdpe"/>
      <sheetName val="int-Dia-pvc"/>
      <sheetName val="FORM7"/>
      <sheetName val="detls"/>
      <sheetName val="r"/>
      <sheetName val="Plant 㫨  Machinery"/>
      <sheetName val="Plant_㫨__Machinery"/>
      <sheetName val="Plant_㫨__Machinery1"/>
      <sheetName val="Plant_㫨__Machinery2"/>
      <sheetName val="RMR"/>
      <sheetName val="habs-list"/>
      <sheetName val="nodes"/>
      <sheetName val="Data"/>
      <sheetName val="Data.F8.BTR"/>
      <sheetName val="mlead"/>
      <sheetName val="maya"/>
      <sheetName val="Sheet3"/>
      <sheetName val="Specification report"/>
      <sheetName val="data existing_do not delete"/>
      <sheetName val="SSR 2014-15 Rates"/>
      <sheetName val="Plant_&amp;__Machinery6"/>
      <sheetName val="Lead_statement6"/>
      <sheetName val="Summary_of_Rates6"/>
      <sheetName val="Basic_Approach6"/>
      <sheetName val="Plant____Machinery3"/>
      <sheetName val="Sheet1_(2)2"/>
      <sheetName val="Common_2"/>
      <sheetName val="hdpe_weights2"/>
      <sheetName val="PVC_weights2"/>
      <sheetName val="Plant_&amp;__Machinery4"/>
      <sheetName val="Lead_statement4"/>
      <sheetName val="Summary_of_Rates4"/>
      <sheetName val="Basic_Approach4"/>
      <sheetName val="Plant_&amp;__Machinery3"/>
      <sheetName val="Lead_statement3"/>
      <sheetName val="Summary_of_Rates3"/>
      <sheetName val="Basic_Approach3"/>
      <sheetName val="Plant____Machinery1"/>
      <sheetName val="Sheet1_(2)"/>
      <sheetName val="Common_"/>
      <sheetName val="hdpe_weights"/>
      <sheetName val="PVC_weights"/>
      <sheetName val="Plant_&amp;__Machinery5"/>
      <sheetName val="Lead_statement5"/>
      <sheetName val="Summary_of_Rates5"/>
      <sheetName val="Basic_Approach5"/>
      <sheetName val="Plant____Machinery2"/>
      <sheetName val="Sheet1_(2)1"/>
      <sheetName val="Common_1"/>
      <sheetName val="hdpe_weights1"/>
      <sheetName val="PVC_weights1"/>
      <sheetName val="mas_hab"/>
      <sheetName val="l"/>
      <sheetName val="PS1"/>
      <sheetName val="Road data"/>
      <sheetName val="IO LIST"/>
      <sheetName val="coverpage"/>
      <sheetName val="R_Det"/>
      <sheetName val="Rates SSR 2008-09"/>
      <sheetName val="DATA-BASE"/>
      <sheetName val="DATA-ABSTRACT"/>
      <sheetName val="Publicbuilding"/>
      <sheetName val="lable I"/>
      <sheetName val="Nspt-smp-final-ORIGINAL"/>
      <sheetName val="Levels"/>
      <sheetName val="INPUT SHEET"/>
      <sheetName val="RES-PLANNING"/>
      <sheetName val="Macro1"/>
      <sheetName val="0000000000000"/>
      <sheetName val="cert"/>
      <sheetName val="BWSCPlt"/>
      <sheetName val="CI"/>
      <sheetName val="DI"/>
      <sheetName val="G.R.P"/>
      <sheetName val="HDPE"/>
      <sheetName val="PSC REVISED"/>
      <sheetName val="pvc"/>
      <sheetName val="ARRR-ver-1104-Chandegaon"/>
      <sheetName val="Activity No (A) ( 12)  "/>
      <sheetName val="id"/>
      <sheetName val="DISCOUNT"/>
      <sheetName val="FB - 1L"/>
      <sheetName val="Bitumen trunk"/>
      <sheetName val="Feeder"/>
      <sheetName val="R99 etc"/>
      <sheetName val="Trunk unpaved"/>
      <sheetName val="Main sheet"/>
      <sheetName val="Specification"/>
      <sheetName val="Data base"/>
      <sheetName val="Rates2"/>
      <sheetName val="MRoad data"/>
      <sheetName val="covence16-17"/>
      <sheetName val="Alapadu"/>
      <sheetName val="Pop"/>
      <sheetName val="ew OG"/>
      <sheetName val="Revised rates(SSR 2015-16)"/>
      <sheetName val="Abs"/>
      <sheetName val="Detailed"/>
      <sheetName val="segments-details"/>
      <sheetName val="PRECAST lightconc-II"/>
      <sheetName val="Av.G Level"/>
      <sheetName val="Dn LF Sluice"/>
      <sheetName val="Wordsdata"/>
      <sheetName val="Design"/>
      <sheetName val="PROCTOR"/>
      <sheetName val="SEGMENTS"/>
      <sheetName val="economic PM"/>
      <sheetName val="L040"/>
      <sheetName val="I-CO"/>
      <sheetName val="Mp-team 1"/>
      <sheetName val="abs road"/>
      <sheetName val="Spec"/>
      <sheetName val="Masonry"/>
      <sheetName val="final abstract"/>
      <sheetName val="Set"/>
      <sheetName val="Data 07-08 "/>
      <sheetName val="Indices"/>
      <sheetName val="Gates and Pergola Data"/>
      <sheetName val="Usage"/>
      <sheetName val="2.0m  slab"/>
      <sheetName val="bundqty"/>
      <sheetName val="Sheet10"/>
      <sheetName val="bmrm lead"/>
      <sheetName val="ccoddad"/>
      <sheetName val="Sheet7"/>
      <sheetName val="Pormalla ccrd"/>
      <sheetName val="Sheet4"/>
      <sheetName val="Sheet6"/>
      <sheetName val="Sheet9"/>
      <sheetName val="int-Dia"/>
      <sheetName val="hdpe_basic"/>
      <sheetName val="pvc_basic"/>
      <sheetName val="BM-HOOP"/>
      <sheetName val="Work_sheet"/>
      <sheetName val="Data rough"/>
      <sheetName val="water-hammar-strenght"/>
      <sheetName val=" data sheet "/>
      <sheetName val="TOP SLAB-beams"/>
      <sheetName val="Ward areas"/>
      <sheetName val="labour rates"/>
      <sheetName val="pumping main"/>
      <sheetName val="WATER-HAMMER"/>
      <sheetName val="LABOUR RATE"/>
      <sheetName val="Material Rate"/>
      <sheetName val="Cover sheet"/>
      <sheetName val="PM&amp;GM"/>
      <sheetName val="m1"/>
      <sheetName val="ESTIMATE"/>
      <sheetName val="ww-march-02"/>
      <sheetName val="clvrt_data"/>
      <sheetName val="CBL_OD"/>
      <sheetName val="LOCAL RATES"/>
      <sheetName val="Output"/>
      <sheetName val="Data_Bit_I"/>
      <sheetName val="General"/>
      <sheetName val="MTC-estimate"/>
      <sheetName val="Cover"/>
      <sheetName val="GN-ST-10"/>
      <sheetName val="Road Detail Est."/>
      <sheetName val="Process"/>
      <sheetName val="Data-ELSR"/>
      <sheetName val="Mortars"/>
      <sheetName val=" Data -Valves"/>
      <sheetName val="Global factors"/>
      <sheetName val="hdpe-int-Dia"/>
      <sheetName val="E-Table"/>
      <sheetName val="pvc-int-Dia"/>
      <sheetName val="Rates-May-14"/>
      <sheetName val="newabstract"/>
      <sheetName val="Plant_&amp;__Machinery7"/>
      <sheetName val="Lead_statement7"/>
      <sheetName val="Summary_of_Rates7"/>
      <sheetName val="Basic_Approach7"/>
      <sheetName val="Plant____Machinery4"/>
      <sheetName val="Sheet1_(2)3"/>
      <sheetName val="Common_3"/>
      <sheetName val="hdpe_weights3"/>
      <sheetName val="PVC_weights3"/>
      <sheetName val="Stability"/>
      <sheetName val="Analysis-NH-Roads"/>
      <sheetName val="boredetails"/>
      <sheetName val="Gen Abs"/>
      <sheetName val="other rates"/>
      <sheetName val="Lead statement ss5"/>
      <sheetName val="INPUT-DATA"/>
      <sheetName val="sg-clay(d)"/>
      <sheetName val="dlvoid"/>
      <sheetName val="foundation(V)"/>
      <sheetName val="Main"/>
      <sheetName val="Design of two-way slab"/>
      <sheetName val="Rd.Det.Est"/>
      <sheetName val="Boq"/>
      <sheetName val="Rate Analysis"/>
      <sheetName val="Road work"/>
      <sheetName val="data_existing_do_not_delete"/>
      <sheetName val="Rates_SSR_2008-09"/>
      <sheetName val="Specification_report"/>
      <sheetName val="G_R_P"/>
      <sheetName val="PSC_REVISED"/>
      <sheetName val="SSR_2014-15_Rates"/>
      <sheetName val="Data_F8_BTR"/>
      <sheetName val="Plant_㫨__Machinery3"/>
      <sheetName val="Road_data"/>
      <sheetName val="IO_LIST"/>
      <sheetName val="Activity_No_(A)_(_12)__"/>
      <sheetName val="PRECAST_lightconc-II"/>
      <sheetName val="Bitumen_trunk"/>
      <sheetName val="R99_etc"/>
      <sheetName val="Trunk_unpaved"/>
      <sheetName val="Main_sheet"/>
      <sheetName val="Av_G_Level"/>
      <sheetName val="Dn_LF_Sluice"/>
      <sheetName val="INPUT_SHEET"/>
      <sheetName val="Data_base"/>
      <sheetName val="FB_-_1L"/>
      <sheetName val="final_abstract"/>
      <sheetName val="lable_I"/>
      <sheetName val="wh_data_R"/>
      <sheetName val="lead-st"/>
      <sheetName val="ABS.C.D."/>
      <sheetName val="3405-2014"/>
      <sheetName val="3V 6mt "/>
      <sheetName val="Road dam"/>
      <sheetName val="3V 1000PC "/>
      <sheetName val="1V 3mt"/>
      <sheetName val="_5wgdhabfinal00_01"/>
      <sheetName val="data-WC"/>
      <sheetName val="RAFT"/>
      <sheetName val="DI gate-DI"/>
      <sheetName val="DIgate_PVC "/>
      <sheetName val="doq-10"/>
      <sheetName val="2. WorkType"/>
      <sheetName val="sectorwise"/>
      <sheetName val="Quarry"/>
      <sheetName val="Sketch"/>
      <sheetName val=""/>
      <sheetName val="SS TANK(HOMO)"/>
      <sheetName val="DATA SHEET"/>
      <sheetName val="stone"/>
      <sheetName val="C-data"/>
      <sheetName val="wh_data"/>
      <sheetName val="CPHEEO"/>
      <sheetName val="input"/>
      <sheetName val="Rates"/>
      <sheetName val="SLAB  DATA"/>
      <sheetName val="A"/>
      <sheetName val="rdamdata"/>
      <sheetName val="Data o"/>
      <sheetName val="1V800"/>
      <sheetName val="GUNDLASAGAR"/>
      <sheetName val="_x0000_A"/>
      <sheetName val="PVC_dia"/>
      <sheetName val="Hyd_Stmt"/>
      <sheetName val="analysis"/>
      <sheetName val="floor slab-RS2"/>
      <sheetName val="Data-2011-12"/>
      <sheetName val="ultmom"/>
      <sheetName val="Staff Acco."/>
      <sheetName val="Listing Design 1"/>
      <sheetName val="SEIGNIORAGE CHARGES"/>
      <sheetName val="Seign chrgs"/>
      <sheetName val="WD"/>
      <sheetName val="ZP Building  Estimate "/>
      <sheetName val="WD NEW"/>
      <sheetName val="WD NEW (2)"/>
      <sheetName val="WD NEW (3)"/>
      <sheetName val="Ele data "/>
      <sheetName val="CENTERING"/>
      <sheetName val="MACHINARY"/>
      <sheetName val="TRANSPORT"/>
      <sheetName val="C.D.Abs.Est."/>
      <sheetName val="Line"/>
      <sheetName val="Annex- 6 - Delinator"/>
      <sheetName val="Gen Abs (2)"/>
      <sheetName val="Samctioned eestimate"/>
      <sheetName val="working estimate"/>
      <sheetName val="Seiniorage Roads"/>
      <sheetName val="CS"/>
      <sheetName val="CS (2)"/>
      <sheetName val="Inputs"/>
      <sheetName val="HP(9.200)"/>
      <sheetName val="kC"/>
      <sheetName val="prjt"/>
      <sheetName val="Hamlet_Data_2300"/>
      <sheetName val="KEOLARI"/>
      <sheetName val="Lead (Final)"/>
      <sheetName val="Material "/>
      <sheetName val="labour &amp; Centering"/>
      <sheetName val="ABSTRACT"/>
      <sheetName val="(4)F-81 Exp.side"/>
      <sheetName val="New33KVSS_E3"/>
      <sheetName val="Prop aug of Ex 33KVSS_E3a"/>
      <sheetName val="FIRST"/>
      <sheetName val="NALA-LS"/>
      <sheetName val="X-BOX HYD"/>
      <sheetName val="X-TRAIL PIT DETAILS"/>
      <sheetName val="X-BLOCK LEVELS"/>
      <sheetName val="MACRO-BACK UP"/>
      <sheetName val="Side walls (earth)"/>
      <sheetName val="DREV"/>
      <sheetName val="CREV"/>
      <sheetName val="app2"/>
      <sheetName val="Leads 08-09"/>
      <sheetName val="QTY"/>
      <sheetName val="Rising Main"/>
      <sheetName val="ANGAN"/>
      <sheetName val="Rectangular Beam"/>
      <sheetName val="Culverts"/>
      <sheetName val="BTR"/>
      <sheetName val="QUOT_1"/>
      <sheetName val="Scheme Area Details_Block__ C2"/>
      <sheetName val="Analy"/>
      <sheetName val="Form_E6"/>
      <sheetName val="E8"/>
      <sheetName val="E11"/>
      <sheetName val="E6"/>
      <sheetName val="ELE "/>
      <sheetName val="Habcodes"/>
      <sheetName val="not req 3"/>
      <sheetName val="AV-HDPE"/>
      <sheetName val="Di_gate-HDPE"/>
      <sheetName val="HDPE Manual"/>
      <sheetName val="PUMP_DATA"/>
      <sheetName val="GenAbst"/>
      <sheetName val="(Road-Project)"/>
      <sheetName val="data sheet for 2014-15"/>
      <sheetName val="DATA SHEET FOR 2012 - 13"/>
      <sheetName val="road est"/>
      <sheetName val="Line Road"/>
      <sheetName val="Irrigation"/>
      <sheetName val="hfa_complete_report"/>
      <sheetName val="UDA-list"/>
      <sheetName val="EST- Laxmidevipally"/>
      <sheetName val="MRoad_data"/>
      <sheetName val="ew_OG"/>
      <sheetName val="Revised_rates(SSR_2015-16)"/>
      <sheetName val="Mp-team_1"/>
      <sheetName val="economic_PM"/>
      <sheetName val="Gates_and_Pergola_Data"/>
      <sheetName val="_data_sheet_"/>
      <sheetName val="TOP_SLAB-beams"/>
      <sheetName val="Ward_areas"/>
      <sheetName val="labour_rates"/>
      <sheetName val="pumping_main"/>
      <sheetName val="LABOUR_RATE"/>
      <sheetName val="Material_Rate"/>
      <sheetName val="Data_rough"/>
      <sheetName val="LOCAL_RATES"/>
      <sheetName val="Lead_statement_ss5"/>
      <sheetName val="Cover_sheet"/>
      <sheetName val="Design_of_two-way_slab"/>
      <sheetName val="abs_road"/>
      <sheetName val="Data_07-08_"/>
      <sheetName val="2_0m__slab"/>
      <sheetName val="DI_gate-DI"/>
      <sheetName val="DIgate_PVC_"/>
      <sheetName val="total_demand"/>
      <sheetName val="Hydraulic Design (Pipe)"/>
      <sheetName val="DISCHARGE"/>
      <sheetName val="Suppl-data"/>
      <sheetName val="Basement Budget"/>
      <sheetName val="HS 30.04.2015.Final"/>
    </sheetNames>
    <sheetDataSet>
      <sheetData sheetId="0">
        <row r="6">
          <cell r="G6">
            <v>4082</v>
          </cell>
        </row>
      </sheetData>
      <sheetData sheetId="1">
        <row r="4">
          <cell r="D4">
            <v>137</v>
          </cell>
        </row>
      </sheetData>
      <sheetData sheetId="2" refreshError="1">
        <row r="6">
          <cell r="G6">
            <v>4082</v>
          </cell>
        </row>
        <row r="9">
          <cell r="G9" t="str">
            <v>Input Rate</v>
          </cell>
        </row>
        <row r="15">
          <cell r="G15">
            <v>450</v>
          </cell>
        </row>
        <row r="17">
          <cell r="G17">
            <v>520</v>
          </cell>
        </row>
        <row r="20">
          <cell r="G20">
            <v>50</v>
          </cell>
        </row>
        <row r="25">
          <cell r="G25">
            <v>1128</v>
          </cell>
        </row>
        <row r="28">
          <cell r="G28">
            <v>519</v>
          </cell>
        </row>
        <row r="34">
          <cell r="G34">
            <v>275</v>
          </cell>
        </row>
        <row r="45">
          <cell r="G45">
            <v>200</v>
          </cell>
        </row>
      </sheetData>
      <sheetData sheetId="3" refreshError="1">
        <row r="4">
          <cell r="D4">
            <v>137</v>
          </cell>
        </row>
        <row r="8">
          <cell r="D8">
            <v>137</v>
          </cell>
        </row>
      </sheetData>
      <sheetData sheetId="4">
        <row r="6">
          <cell r="G6">
            <v>4082</v>
          </cell>
        </row>
      </sheetData>
      <sheetData sheetId="5">
        <row r="6">
          <cell r="G6">
            <v>4082</v>
          </cell>
        </row>
      </sheetData>
      <sheetData sheetId="6" refreshError="1">
        <row r="6">
          <cell r="G6">
            <v>4082</v>
          </cell>
        </row>
        <row r="42">
          <cell r="D42">
            <v>13875.8</v>
          </cell>
        </row>
        <row r="43">
          <cell r="D43" t="str">
            <v>Input Rate</v>
          </cell>
        </row>
        <row r="54">
          <cell r="D54" t="str">
            <v>Input Rate</v>
          </cell>
        </row>
        <row r="68">
          <cell r="D68" t="str">
            <v>Input Rate</v>
          </cell>
        </row>
        <row r="96">
          <cell r="D96" t="str">
            <v>Input Rate</v>
          </cell>
        </row>
        <row r="132">
          <cell r="D132" t="str">
            <v>Input Rate</v>
          </cell>
        </row>
        <row r="144">
          <cell r="D144" t="str">
            <v>Input Rate</v>
          </cell>
        </row>
      </sheetData>
      <sheetData sheetId="7">
        <row r="6">
          <cell r="G6">
            <v>4082</v>
          </cell>
        </row>
      </sheetData>
      <sheetData sheetId="8">
        <row r="4">
          <cell r="D4">
            <v>137</v>
          </cell>
        </row>
      </sheetData>
      <sheetData sheetId="9">
        <row r="6">
          <cell r="G6">
            <v>4082</v>
          </cell>
        </row>
      </sheetData>
      <sheetData sheetId="10"/>
      <sheetData sheetId="11">
        <row r="42">
          <cell r="D42">
            <v>13875.8</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ow r="6">
          <cell r="G6">
            <v>4082</v>
          </cell>
        </row>
      </sheetData>
      <sheetData sheetId="40"/>
      <sheetData sheetId="41"/>
      <sheetData sheetId="42"/>
      <sheetData sheetId="43">
        <row r="6">
          <cell r="G6">
            <v>4082</v>
          </cell>
        </row>
      </sheetData>
      <sheetData sheetId="44">
        <row r="6">
          <cell r="G6">
            <v>4082</v>
          </cell>
        </row>
      </sheetData>
      <sheetData sheetId="45" refreshError="1"/>
      <sheetData sheetId="46">
        <row r="6">
          <cell r="G6">
            <v>4082</v>
          </cell>
        </row>
      </sheetData>
      <sheetData sheetId="47">
        <row r="6">
          <cell r="G6">
            <v>4082</v>
          </cell>
        </row>
      </sheetData>
      <sheetData sheetId="48">
        <row r="6">
          <cell r="G6">
            <v>4082</v>
          </cell>
        </row>
      </sheetData>
      <sheetData sheetId="49">
        <row r="6">
          <cell r="G6">
            <v>4082</v>
          </cell>
        </row>
      </sheetData>
      <sheetData sheetId="50">
        <row r="6">
          <cell r="G6">
            <v>4082</v>
          </cell>
        </row>
      </sheetData>
      <sheetData sheetId="51">
        <row r="6">
          <cell r="G6">
            <v>4082</v>
          </cell>
        </row>
      </sheetData>
      <sheetData sheetId="52">
        <row r="6">
          <cell r="G6">
            <v>4082</v>
          </cell>
        </row>
      </sheetData>
      <sheetData sheetId="53"/>
      <sheetData sheetId="54" refreshError="1"/>
      <sheetData sheetId="55" refreshError="1"/>
      <sheetData sheetId="56" refreshError="1"/>
      <sheetData sheetId="57" refreshError="1"/>
      <sheetData sheetId="58" refreshError="1"/>
      <sheetData sheetId="59"/>
      <sheetData sheetId="60"/>
      <sheetData sheetId="6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sheetData sheetId="71"/>
      <sheetData sheetId="72"/>
      <sheetData sheetId="73"/>
      <sheetData sheetId="74" refreshError="1"/>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refreshError="1"/>
      <sheetData sheetId="85"/>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sheetData sheetId="132"/>
      <sheetData sheetId="133" refreshError="1"/>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sheetData sheetId="145"/>
      <sheetData sheetId="146"/>
      <sheetData sheetId="147"/>
      <sheetData sheetId="148"/>
      <sheetData sheetId="149" refreshError="1"/>
      <sheetData sheetId="150"/>
      <sheetData sheetId="151"/>
      <sheetData sheetId="152"/>
      <sheetData sheetId="153"/>
      <sheetData sheetId="154"/>
      <sheetData sheetId="155"/>
      <sheetData sheetId="156"/>
      <sheetData sheetId="157" refreshError="1"/>
      <sheetData sheetId="158" refreshError="1"/>
      <sheetData sheetId="159"/>
      <sheetData sheetId="160"/>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sheetData sheetId="24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sheetData sheetId="419"/>
      <sheetData sheetId="420"/>
      <sheetData sheetId="421"/>
      <sheetData sheetId="422"/>
      <sheetData sheetId="423"/>
      <sheetData sheetId="424"/>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sheetData sheetId="439"/>
      <sheetData sheetId="44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7">
          <cell r="D17">
            <v>689.98</v>
          </cell>
        </row>
        <row r="18">
          <cell r="D18">
            <v>893.73</v>
          </cell>
        </row>
        <row r="19">
          <cell r="D19">
            <v>562.29999999999995</v>
          </cell>
        </row>
        <row r="45">
          <cell r="D45">
            <v>28100</v>
          </cell>
        </row>
        <row r="46">
          <cell r="D46">
            <v>250</v>
          </cell>
        </row>
        <row r="51">
          <cell r="D51">
            <v>2400</v>
          </cell>
        </row>
        <row r="69">
          <cell r="D69">
            <v>50.5</v>
          </cell>
        </row>
        <row r="70">
          <cell r="D70">
            <v>10</v>
          </cell>
        </row>
        <row r="93">
          <cell r="D93">
            <v>604.79999999999995</v>
          </cell>
        </row>
        <row r="95">
          <cell r="D95">
            <v>5</v>
          </cell>
        </row>
        <row r="109">
          <cell r="D109">
            <v>48.6</v>
          </cell>
        </row>
        <row r="110">
          <cell r="D110">
            <v>18</v>
          </cell>
        </row>
        <row r="111">
          <cell r="D111">
            <v>3</v>
          </cell>
        </row>
        <row r="113">
          <cell r="D113">
            <v>4304.08</v>
          </cell>
        </row>
        <row r="114">
          <cell r="D114">
            <v>3301.82</v>
          </cell>
        </row>
        <row r="115">
          <cell r="D115">
            <v>2729.9849999999997</v>
          </cell>
        </row>
        <row r="117">
          <cell r="D117">
            <v>918.77</v>
          </cell>
        </row>
        <row r="118">
          <cell r="D118">
            <v>4581.2</v>
          </cell>
        </row>
        <row r="119">
          <cell r="D119">
            <v>3381.2</v>
          </cell>
        </row>
        <row r="120">
          <cell r="D120">
            <v>2515.83</v>
          </cell>
        </row>
        <row r="122">
          <cell r="D122">
            <v>732.86</v>
          </cell>
        </row>
        <row r="125">
          <cell r="D125">
            <v>295.8</v>
          </cell>
        </row>
        <row r="126">
          <cell r="D126">
            <v>339.3</v>
          </cell>
        </row>
        <row r="130">
          <cell r="D130">
            <v>27000</v>
          </cell>
        </row>
        <row r="146">
          <cell r="D146">
            <v>0.2</v>
          </cell>
        </row>
      </sheetData>
      <sheetData sheetId="12" refreshError="1"/>
      <sheetData sheetId="13" refreshError="1"/>
      <sheetData sheetId="14" refreshError="1">
        <row r="4">
          <cell r="G4">
            <v>196</v>
          </cell>
        </row>
        <row r="11">
          <cell r="G11">
            <v>150</v>
          </cell>
        </row>
        <row r="13">
          <cell r="G13">
            <v>2400</v>
          </cell>
        </row>
        <row r="23">
          <cell r="G23">
            <v>600</v>
          </cell>
        </row>
        <row r="27">
          <cell r="G27">
            <v>27.87</v>
          </cell>
        </row>
        <row r="30">
          <cell r="G30">
            <v>30</v>
          </cell>
        </row>
        <row r="31">
          <cell r="G31">
            <v>30</v>
          </cell>
        </row>
        <row r="48">
          <cell r="G48">
            <v>223</v>
          </cell>
        </row>
        <row r="53">
          <cell r="G53">
            <v>234</v>
          </cell>
        </row>
      </sheetData>
      <sheetData sheetId="15" refreshError="1">
        <row r="3">
          <cell r="D3">
            <v>156</v>
          </cell>
        </row>
        <row r="5">
          <cell r="D5">
            <v>137</v>
          </cell>
        </row>
        <row r="14">
          <cell r="D14">
            <v>156</v>
          </cell>
        </row>
        <row r="15">
          <cell r="D15">
            <v>137</v>
          </cell>
        </row>
        <row r="16">
          <cell r="D16">
            <v>137</v>
          </cell>
        </row>
        <row r="17">
          <cell r="D17">
            <v>106</v>
          </cell>
        </row>
        <row r="18">
          <cell r="D18">
            <v>137</v>
          </cell>
        </row>
        <row r="19">
          <cell r="D19">
            <v>156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7">
          <cell r="D17">
            <v>689.98</v>
          </cell>
        </row>
        <row r="18">
          <cell r="D18">
            <v>893.73</v>
          </cell>
        </row>
        <row r="19">
          <cell r="D19">
            <v>562.29999999999995</v>
          </cell>
        </row>
        <row r="45">
          <cell r="D45">
            <v>28100</v>
          </cell>
        </row>
        <row r="46">
          <cell r="D46">
            <v>250</v>
          </cell>
        </row>
        <row r="51">
          <cell r="D51">
            <v>2400</v>
          </cell>
        </row>
        <row r="69">
          <cell r="D69">
            <v>50.5</v>
          </cell>
        </row>
        <row r="70">
          <cell r="D70">
            <v>10</v>
          </cell>
        </row>
        <row r="93">
          <cell r="D93">
            <v>604.79999999999995</v>
          </cell>
        </row>
        <row r="95">
          <cell r="D95">
            <v>5</v>
          </cell>
        </row>
        <row r="109">
          <cell r="D109">
            <v>48.6</v>
          </cell>
        </row>
        <row r="110">
          <cell r="D110">
            <v>18</v>
          </cell>
        </row>
        <row r="111">
          <cell r="D111">
            <v>3</v>
          </cell>
        </row>
        <row r="113">
          <cell r="D113">
            <v>4304.08</v>
          </cell>
        </row>
        <row r="114">
          <cell r="D114">
            <v>3301.82</v>
          </cell>
        </row>
        <row r="115">
          <cell r="D115">
            <v>2729.9849999999997</v>
          </cell>
        </row>
        <row r="117">
          <cell r="D117">
            <v>918.77</v>
          </cell>
        </row>
        <row r="118">
          <cell r="D118">
            <v>4581.2</v>
          </cell>
        </row>
        <row r="119">
          <cell r="D119">
            <v>3381.2</v>
          </cell>
        </row>
        <row r="120">
          <cell r="D120">
            <v>2515.83</v>
          </cell>
        </row>
        <row r="122">
          <cell r="D122">
            <v>732.86</v>
          </cell>
        </row>
        <row r="125">
          <cell r="D125">
            <v>295.8</v>
          </cell>
        </row>
        <row r="126">
          <cell r="D126">
            <v>339.3</v>
          </cell>
        </row>
        <row r="130">
          <cell r="D130">
            <v>27000</v>
          </cell>
        </row>
        <row r="146">
          <cell r="D146">
            <v>0.2</v>
          </cell>
        </row>
      </sheetData>
      <sheetData sheetId="12" refreshError="1"/>
      <sheetData sheetId="13" refreshError="1"/>
      <sheetData sheetId="14" refreshError="1">
        <row r="4">
          <cell r="G4">
            <v>196</v>
          </cell>
        </row>
        <row r="11">
          <cell r="G11">
            <v>150</v>
          </cell>
        </row>
        <row r="13">
          <cell r="G13">
            <v>2400</v>
          </cell>
        </row>
        <row r="23">
          <cell r="G23">
            <v>600</v>
          </cell>
        </row>
        <row r="27">
          <cell r="G27">
            <v>27.87</v>
          </cell>
        </row>
        <row r="30">
          <cell r="G30">
            <v>30</v>
          </cell>
        </row>
        <row r="31">
          <cell r="G31">
            <v>30</v>
          </cell>
        </row>
        <row r="48">
          <cell r="G48">
            <v>223</v>
          </cell>
        </row>
        <row r="53">
          <cell r="G53">
            <v>234</v>
          </cell>
        </row>
      </sheetData>
      <sheetData sheetId="15" refreshError="1">
        <row r="3">
          <cell r="D3">
            <v>156</v>
          </cell>
        </row>
        <row r="5">
          <cell r="D5">
            <v>137</v>
          </cell>
        </row>
        <row r="14">
          <cell r="D14">
            <v>156</v>
          </cell>
        </row>
        <row r="15">
          <cell r="D15">
            <v>137</v>
          </cell>
        </row>
        <row r="16">
          <cell r="D16">
            <v>137</v>
          </cell>
        </row>
        <row r="17">
          <cell r="D17">
            <v>106</v>
          </cell>
        </row>
        <row r="18">
          <cell r="D18">
            <v>137</v>
          </cell>
        </row>
        <row r="19">
          <cell r="D19">
            <v>156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Sheet3"/>
      <sheetName val="Chapter-13"/>
      <sheetName val="Chapter-14"/>
      <sheetName val="Chapter-15"/>
      <sheetName val="Summary"/>
      <sheetName val="Abbreviations"/>
      <sheetName val="Sheet2"/>
      <sheetName val="Plant_&amp;__Machinery"/>
      <sheetName val="Summary_of_Rates"/>
      <sheetName val="Basic_Approach"/>
      <sheetName val="Lead statement"/>
      <sheetName val="Chapter-12"/>
    </sheetNames>
    <sheetDataSet>
      <sheetData sheetId="0"/>
      <sheetData sheetId="1"/>
      <sheetData sheetId="2"/>
      <sheetData sheetId="3" refreshError="1">
        <row r="6">
          <cell r="D6">
            <v>156</v>
          </cell>
        </row>
        <row r="11">
          <cell r="D11">
            <v>156</v>
          </cell>
        </row>
      </sheetData>
      <sheetData sheetId="4" refreshError="1">
        <row r="3">
          <cell r="D3" t="str">
            <v>Input Rate</v>
          </cell>
        </row>
        <row r="47">
          <cell r="D47" t="str">
            <v>Input Rate</v>
          </cell>
        </row>
        <row r="48">
          <cell r="D48" t="str">
            <v>Input Rate</v>
          </cell>
        </row>
        <row r="49">
          <cell r="D49" t="str">
            <v>Input Rate</v>
          </cell>
        </row>
        <row r="50">
          <cell r="D50" t="str">
            <v>Input Rate</v>
          </cell>
        </row>
        <row r="73">
          <cell r="D73" t="str">
            <v>Input Rate</v>
          </cell>
        </row>
        <row r="74">
          <cell r="D74" t="str">
            <v>Input Rate</v>
          </cell>
        </row>
        <row r="79">
          <cell r="D79" t="str">
            <v>Input Rate</v>
          </cell>
        </row>
        <row r="88">
          <cell r="D88" t="str">
            <v>Input Rate</v>
          </cell>
        </row>
        <row r="97">
          <cell r="D97" t="str">
            <v>Input Rate</v>
          </cell>
        </row>
        <row r="102">
          <cell r="D102" t="str">
            <v>Input Rate</v>
          </cell>
        </row>
        <row r="131">
          <cell r="D131" t="str">
            <v>Input Rate</v>
          </cell>
        </row>
        <row r="136">
          <cell r="D136" t="str">
            <v>Input Rate</v>
          </cell>
        </row>
        <row r="137">
          <cell r="D137" t="str">
            <v>Input Rate</v>
          </cell>
        </row>
        <row r="138">
          <cell r="D13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sheetData sheetId="45"/>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Sheet3"/>
      <sheetName val="Chapter-13"/>
      <sheetName val="Chapter-14"/>
      <sheetName val="Chapter-15"/>
      <sheetName val="Summary"/>
      <sheetName val="Abbreviations"/>
      <sheetName val="Sheet2"/>
      <sheetName val="ewst"/>
      <sheetName val="Data"/>
      <sheetName val="Nspt-smp-final-ORIGINAL"/>
      <sheetName val="Lead"/>
      <sheetName val="int-Dia-hdpe"/>
      <sheetName val="habs-list"/>
      <sheetName val="int-Dia-pvc"/>
      <sheetName val="segments-details"/>
      <sheetName val="Sheet1 (2)"/>
      <sheetName val="L040"/>
      <sheetName val="r"/>
      <sheetName val="leads"/>
      <sheetName val="v"/>
      <sheetName val="Sheet5"/>
      <sheetName val="RAFT"/>
      <sheetName val="scour depth"/>
      <sheetName val="Data.F8.BTR"/>
      <sheetName val="Work_sheet"/>
      <sheetName val="SUMP1420KL@HW"/>
      <sheetName val="0000000000000"/>
      <sheetName val="cert"/>
      <sheetName val="NonSSR"/>
      <sheetName val="bundqty"/>
      <sheetName val="Levels"/>
      <sheetName val="m"/>
      <sheetName val="Wordsdata"/>
      <sheetName val="FORM7"/>
      <sheetName val="ESTT"/>
      <sheetName val="mlead"/>
      <sheetName val="Road data"/>
      <sheetName val="Road Detail Est."/>
      <sheetName val="MRATES"/>
      <sheetName val="RMR"/>
      <sheetName val="Specification"/>
      <sheetName val="Footings"/>
      <sheetName val="elect."/>
      <sheetName val=" General abs"/>
      <sheetName val="maya"/>
      <sheetName val="Rates"/>
      <sheetName val="Convey"/>
      <sheetName val="Common "/>
      <sheetName val="Plant_&amp;__Machinery"/>
      <sheetName val="Summary_of_Rates"/>
      <sheetName val="Basic_Approach"/>
      <sheetName val="Sheet1_(2)"/>
      <sheetName val="Plant_&amp;__Machinery1"/>
      <sheetName val="Summary_of_Rates1"/>
      <sheetName val="Basic_Approach1"/>
      <sheetName val="Sheet1_(2)1"/>
      <sheetName val="boredetails"/>
      <sheetName val="Data base"/>
      <sheetName val="IO LIST"/>
      <sheetName val="Publicbuilding"/>
      <sheetName val="scour_depth"/>
      <sheetName val="Data_F8_BTR"/>
      <sheetName val="DATA_PRG"/>
      <sheetName val="Iocount"/>
      <sheetName val="MRoad data"/>
      <sheetName val="WATER-HAMMER"/>
      <sheetName val="Estimate "/>
      <sheetName val="abs road"/>
      <sheetName val="Lead statement"/>
      <sheetName val="data existing_do not delete"/>
      <sheetName val="3V 6mt "/>
      <sheetName val="Exp"/>
      <sheetName val="int-Dia"/>
      <sheetName val="Data_Renuals"/>
      <sheetName val="l"/>
      <sheetName val="quarry"/>
      <sheetName val="DISCOUNT"/>
      <sheetName val="labour &amp; Centering"/>
      <sheetName val="BTR"/>
      <sheetName val="Main sheet"/>
      <sheetName val="lead-st"/>
      <sheetName val="rdamdata"/>
      <sheetName val="nodes"/>
      <sheetName val="DREV"/>
      <sheetName val="CREV"/>
      <sheetName val="C-data"/>
      <sheetName val="1V800"/>
      <sheetName val="Civil-works"/>
      <sheetName val="C.D.Abs.Est."/>
      <sheetName val="sup dat"/>
      <sheetName val="detls"/>
      <sheetName val="HDPE-pipe-rates"/>
      <sheetName val="pvc-pipe-rates"/>
      <sheetName val="R_Det"/>
      <sheetName val="water-hammar-strenght"/>
      <sheetName val="Abs_CD_2"/>
      <sheetName val="coverpage"/>
      <sheetName val="road est"/>
      <sheetName val="ECV"/>
      <sheetName val="Abs"/>
      <sheetName val="Global factors"/>
      <sheetName val="DATA-BASE"/>
      <sheetName val="abst"/>
      <sheetName val="design"/>
      <sheetName val="DATA-ABSTRACT"/>
      <sheetName val="Road data-TDR"/>
      <sheetName val="Material "/>
      <sheetName val="Av.G Level"/>
      <sheetName val="Prjt"/>
      <sheetName val="kC"/>
      <sheetName val="ESTIMATE"/>
      <sheetName val="Activity No (A) ( 12)  "/>
      <sheetName val="PS1"/>
      <sheetName val="Leads 08-09"/>
      <sheetName val="BASE_ALL"/>
      <sheetName val="01-DATA INPUT"/>
      <sheetName val=" datas"/>
      <sheetName val="CD Data"/>
      <sheetName val="New33KVSS_E3"/>
      <sheetName val="Prop aug of Ex 33KVSS_E3a"/>
      <sheetName val="FIRST"/>
      <sheetName val="NALA-LS"/>
      <sheetName val="X-BOX HYD"/>
      <sheetName val="X-TRAIL PIT DETAILS"/>
      <sheetName val="X-BLOCK LEVELS"/>
      <sheetName val="MACRO-BACK UP"/>
      <sheetName val="Side walls (earth)"/>
      <sheetName val="Lead (Final)"/>
      <sheetName val="Detailed"/>
      <sheetName val="OverviewBarmer"/>
      <sheetName val="Culverts"/>
      <sheetName val="INPUT SHEET"/>
      <sheetName val="RES-PLANNING"/>
      <sheetName val="Macro1"/>
      <sheetName val="Pier Design(with offset)"/>
      <sheetName val="stone"/>
      <sheetName val="Index"/>
      <sheetName val="bldg"/>
      <sheetName val="EDWise"/>
      <sheetName val="Sheet6"/>
      <sheetName val="t_prsr"/>
      <sheetName val="wh"/>
      <sheetName val="app2"/>
      <sheetName val="(4)F-81 Exp.side"/>
      <sheetName val="Lead statement ss5"/>
      <sheetName val="PUMP_DATA"/>
      <sheetName val="bom"/>
      <sheetName val="sectorwise"/>
      <sheetName val="Usage"/>
      <sheetName val="basdat"/>
    </sheetNames>
    <sheetDataSet>
      <sheetData sheetId="0">
        <row r="6">
          <cell r="D6">
            <v>156</v>
          </cell>
        </row>
      </sheetData>
      <sheetData sheetId="1">
        <row r="3">
          <cell r="D3" t="str">
            <v>Input Rate</v>
          </cell>
        </row>
      </sheetData>
      <sheetData sheetId="2"/>
      <sheetData sheetId="3" refreshError="1">
        <row r="6">
          <cell r="D6">
            <v>156</v>
          </cell>
        </row>
        <row r="11">
          <cell r="D11">
            <v>156</v>
          </cell>
        </row>
      </sheetData>
      <sheetData sheetId="4" refreshError="1">
        <row r="3">
          <cell r="D3" t="str">
            <v>Input Rate</v>
          </cell>
        </row>
        <row r="38">
          <cell r="D38" t="str">
            <v>Input Rate</v>
          </cell>
        </row>
        <row r="47">
          <cell r="D47" t="str">
            <v>Input Rate</v>
          </cell>
        </row>
        <row r="48">
          <cell r="D48" t="str">
            <v>Input Rate</v>
          </cell>
        </row>
        <row r="49">
          <cell r="D49" t="str">
            <v>Input Rate</v>
          </cell>
        </row>
        <row r="50">
          <cell r="D50" t="str">
            <v>Input Rate</v>
          </cell>
        </row>
        <row r="73">
          <cell r="D73" t="str">
            <v>Input Rate</v>
          </cell>
        </row>
        <row r="74">
          <cell r="D74" t="str">
            <v>Input Rate</v>
          </cell>
        </row>
        <row r="79">
          <cell r="D79" t="str">
            <v>Input Rate</v>
          </cell>
        </row>
        <row r="88">
          <cell r="D88" t="str">
            <v>Input Rate</v>
          </cell>
        </row>
        <row r="97">
          <cell r="D97" t="str">
            <v>Input Rate</v>
          </cell>
        </row>
        <row r="102">
          <cell r="D102" t="str">
            <v>Input Rate</v>
          </cell>
        </row>
        <row r="129">
          <cell r="D129" t="str">
            <v>Input Rate</v>
          </cell>
        </row>
        <row r="131">
          <cell r="D131" t="str">
            <v>Input Rate</v>
          </cell>
        </row>
        <row r="136">
          <cell r="D136" t="str">
            <v>Input Rate</v>
          </cell>
        </row>
        <row r="137">
          <cell r="D137" t="str">
            <v>Input Rate</v>
          </cell>
        </row>
        <row r="138">
          <cell r="D13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sheetData sheetId="72" refreshError="1"/>
      <sheetData sheetId="73"/>
      <sheetData sheetId="74"/>
      <sheetData sheetId="75"/>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Plant _  Machinery"/>
      <sheetName val="L040"/>
      <sheetName val="Data_Bit_I"/>
      <sheetName val="m"/>
      <sheetName val="Iocount"/>
      <sheetName val="int-Dia-pvc"/>
      <sheetName val="INPUT SHEET"/>
      <sheetName val="RES-PLANNING"/>
      <sheetName val="Macro1"/>
      <sheetName val="DATA"/>
      <sheetName val="Sheet1 (2)"/>
      <sheetName val="v"/>
      <sheetName val="Lead"/>
      <sheetName val="maya"/>
      <sheetName val="leads"/>
      <sheetName val="int-Dia-hdpe"/>
      <sheetName val="FORM7"/>
      <sheetName val="Sheet5"/>
      <sheetName val="MRoad data"/>
      <sheetName val="DATA_PRG"/>
      <sheetName val="ESTIMATE"/>
      <sheetName val="nodes"/>
      <sheetName val="int-Dia"/>
      <sheetName val="habs-list"/>
      <sheetName val="HDPE"/>
      <sheetName val="DI"/>
      <sheetName val="pvc"/>
      <sheetName val="detls"/>
      <sheetName val="Lead  RATES"/>
      <sheetName val="FB - 1L"/>
      <sheetName val="Road Detail Est."/>
      <sheetName val="Rates"/>
      <sheetName val="JAWAHAR-hyd-original"/>
      <sheetName val="Pop"/>
      <sheetName val="ewst"/>
      <sheetName val="MRATES"/>
      <sheetName val="PVC_dia"/>
      <sheetName val="hdpe weights"/>
      <sheetName val="PVC weights"/>
      <sheetName val="index"/>
      <sheetName val="hdpe_basic"/>
      <sheetName val="pvc_basic"/>
      <sheetName val="hdpe-rates"/>
      <sheetName val="pvc-rates"/>
      <sheetName val="r"/>
      <sheetName val="RMR"/>
      <sheetName val="2.0m  slab"/>
      <sheetName val="C-data"/>
      <sheetName val="detailed"/>
      <sheetName val="Nspt-smp-final-ORIGINAL"/>
      <sheetName val="lead-st"/>
      <sheetName val="rdamdata"/>
      <sheetName val="Specification"/>
    </sheetNames>
    <sheetDataSet>
      <sheetData sheetId="0" refreshError="1"/>
      <sheetData sheetId="1" refreshError="1"/>
      <sheetData sheetId="2" refreshError="1">
        <row r="4">
          <cell r="G4">
            <v>206</v>
          </cell>
        </row>
        <row r="22">
          <cell r="G22" t="str">
            <v>Input Rate</v>
          </cell>
        </row>
        <row r="29">
          <cell r="G29" t="str">
            <v>Input Rate</v>
          </cell>
        </row>
        <row r="46">
          <cell r="G46">
            <v>234</v>
          </cell>
        </row>
        <row r="47">
          <cell r="G47">
            <v>252</v>
          </cell>
        </row>
        <row r="49">
          <cell r="G49">
            <v>11</v>
          </cell>
        </row>
        <row r="54">
          <cell r="G54">
            <v>777</v>
          </cell>
        </row>
      </sheetData>
      <sheetData sheetId="3" refreshError="1">
        <row r="3">
          <cell r="D3">
            <v>150</v>
          </cell>
        </row>
        <row r="7">
          <cell r="D7">
            <v>150</v>
          </cell>
        </row>
        <row r="9">
          <cell r="D9">
            <v>131</v>
          </cell>
        </row>
        <row r="10">
          <cell r="D10">
            <v>150</v>
          </cell>
        </row>
        <row r="20">
          <cell r="D20">
            <v>150</v>
          </cell>
        </row>
        <row r="23">
          <cell r="D23">
            <v>131</v>
          </cell>
        </row>
      </sheetData>
      <sheetData sheetId="4" refreshError="1">
        <row r="3">
          <cell r="D3">
            <v>93.6</v>
          </cell>
        </row>
        <row r="5">
          <cell r="D5" t="str">
            <v>Input Rate</v>
          </cell>
        </row>
        <row r="6">
          <cell r="D6" t="str">
            <v>Input Rate</v>
          </cell>
        </row>
        <row r="7">
          <cell r="D7" t="str">
            <v>Input Rate</v>
          </cell>
        </row>
        <row r="8">
          <cell r="D8" t="str">
            <v>Input Rate</v>
          </cell>
        </row>
        <row r="9">
          <cell r="D9" t="str">
            <v>Input Rate</v>
          </cell>
        </row>
        <row r="10">
          <cell r="D10" t="str">
            <v>Input Rate</v>
          </cell>
        </row>
        <row r="11">
          <cell r="D11" t="str">
            <v>Input Rate</v>
          </cell>
        </row>
        <row r="12">
          <cell r="D12" t="str">
            <v>Input Rate</v>
          </cell>
        </row>
        <row r="13">
          <cell r="D13" t="str">
            <v>Input Rate</v>
          </cell>
        </row>
        <row r="20">
          <cell r="D20" t="str">
            <v>Input Rate</v>
          </cell>
        </row>
        <row r="21">
          <cell r="D21" t="str">
            <v>Input Rate</v>
          </cell>
        </row>
        <row r="22">
          <cell r="D22" t="str">
            <v>Input Rate</v>
          </cell>
        </row>
        <row r="23">
          <cell r="D23" t="str">
            <v>Input Rate</v>
          </cell>
        </row>
        <row r="24">
          <cell r="D24">
            <v>411.41</v>
          </cell>
        </row>
        <row r="25">
          <cell r="D25">
            <v>519.51</v>
          </cell>
        </row>
        <row r="26">
          <cell r="D26" t="str">
            <v>Input Rate</v>
          </cell>
        </row>
        <row r="27">
          <cell r="D27" t="str">
            <v>Input Rate</v>
          </cell>
        </row>
        <row r="28">
          <cell r="D28">
            <v>167</v>
          </cell>
        </row>
        <row r="29">
          <cell r="D29" t="str">
            <v>Input Rate</v>
          </cell>
        </row>
        <row r="30">
          <cell r="D30" t="str">
            <v>Input Rate</v>
          </cell>
        </row>
        <row r="31">
          <cell r="D31" t="str">
            <v>Input Rate</v>
          </cell>
        </row>
        <row r="32">
          <cell r="D32" t="str">
            <v>Input Rate</v>
          </cell>
        </row>
        <row r="33">
          <cell r="D33" t="str">
            <v>Input Rate</v>
          </cell>
        </row>
        <row r="34">
          <cell r="D34" t="str">
            <v>Input Rate</v>
          </cell>
        </row>
        <row r="35">
          <cell r="D35" t="str">
            <v>Input Rate</v>
          </cell>
        </row>
        <row r="36">
          <cell r="D36">
            <v>22</v>
          </cell>
        </row>
        <row r="37">
          <cell r="D37">
            <v>38.5</v>
          </cell>
        </row>
        <row r="52">
          <cell r="D52">
            <v>65</v>
          </cell>
        </row>
        <row r="59">
          <cell r="D59" t="str">
            <v>Input Rate</v>
          </cell>
        </row>
        <row r="62">
          <cell r="D62" t="str">
            <v>Input Rate</v>
          </cell>
        </row>
        <row r="63">
          <cell r="D63" t="str">
            <v>Input Rate</v>
          </cell>
        </row>
        <row r="72">
          <cell r="D72" t="str">
            <v>Input Rate</v>
          </cell>
        </row>
        <row r="75">
          <cell r="D75" t="str">
            <v>Input Rate</v>
          </cell>
        </row>
        <row r="77">
          <cell r="D77" t="str">
            <v>Input Rate</v>
          </cell>
        </row>
        <row r="78">
          <cell r="D78">
            <v>110</v>
          </cell>
        </row>
        <row r="80">
          <cell r="D80">
            <v>261.2</v>
          </cell>
        </row>
        <row r="83">
          <cell r="D83" t="str">
            <v>Input Rate</v>
          </cell>
        </row>
        <row r="85">
          <cell r="D85" t="str">
            <v>Input Rate</v>
          </cell>
        </row>
        <row r="86">
          <cell r="D86" t="str">
            <v>Input Rate</v>
          </cell>
        </row>
        <row r="87">
          <cell r="D87" t="str">
            <v>Input Rate</v>
          </cell>
        </row>
        <row r="90">
          <cell r="D90" t="str">
            <v>Input Rate</v>
          </cell>
        </row>
        <row r="94">
          <cell r="D94" t="str">
            <v>Input Rate</v>
          </cell>
        </row>
        <row r="99">
          <cell r="D99" t="str">
            <v>Input Rate</v>
          </cell>
        </row>
        <row r="100">
          <cell r="D100" t="str">
            <v>Input Rate</v>
          </cell>
        </row>
        <row r="103">
          <cell r="D103">
            <v>27500</v>
          </cell>
        </row>
        <row r="104">
          <cell r="D104" t="str">
            <v>Input Rate</v>
          </cell>
        </row>
        <row r="105">
          <cell r="D105" t="str">
            <v>Input Rate</v>
          </cell>
        </row>
        <row r="106">
          <cell r="D106" t="str">
            <v>Input Rate</v>
          </cell>
        </row>
        <row r="107">
          <cell r="D107">
            <v>34500</v>
          </cell>
        </row>
        <row r="108">
          <cell r="D108">
            <v>125</v>
          </cell>
        </row>
        <row r="123">
          <cell r="D123">
            <v>65</v>
          </cell>
        </row>
        <row r="124">
          <cell r="D124" t="str">
            <v>Input Rate</v>
          </cell>
        </row>
        <row r="127">
          <cell r="D127" t="str">
            <v>Input Rate</v>
          </cell>
        </row>
        <row r="139">
          <cell r="D139" t="str">
            <v>Input Rate</v>
          </cell>
        </row>
        <row r="140">
          <cell r="D140">
            <v>692.85</v>
          </cell>
        </row>
        <row r="142">
          <cell r="D142">
            <v>615.35</v>
          </cell>
        </row>
        <row r="143">
          <cell r="D143">
            <v>615.35</v>
          </cell>
        </row>
        <row r="145">
          <cell r="D145" t="str">
            <v>Input Rate</v>
          </cell>
        </row>
        <row r="147">
          <cell r="D147" t="str">
            <v>Input Rate</v>
          </cell>
        </row>
        <row r="148">
          <cell r="D148" t="str">
            <v>Input Rate</v>
          </cell>
        </row>
        <row r="149">
          <cell r="D149" t="str">
            <v>Input Rate</v>
          </cell>
        </row>
        <row r="150">
          <cell r="D150" t="str">
            <v>Input Rate</v>
          </cell>
        </row>
        <row r="151">
          <cell r="D151" t="str">
            <v>Input Rate</v>
          </cell>
        </row>
        <row r="152">
          <cell r="D152" t="str">
            <v>Input Rate</v>
          </cell>
        </row>
        <row r="153">
          <cell r="D153" t="str">
            <v>Input Rate</v>
          </cell>
        </row>
        <row r="154">
          <cell r="D154">
            <v>261.2</v>
          </cell>
        </row>
        <row r="155">
          <cell r="D155">
            <v>548.20000000000005</v>
          </cell>
        </row>
        <row r="156">
          <cell r="D156">
            <v>364.21</v>
          </cell>
        </row>
        <row r="157">
          <cell r="D157" t="str">
            <v>Input Rate</v>
          </cell>
        </row>
        <row r="158">
          <cell r="D158" t="str">
            <v>Input Rate</v>
          </cell>
        </row>
        <row r="159">
          <cell r="D159" t="str">
            <v>Input Rate</v>
          </cell>
        </row>
        <row r="160">
          <cell r="D160" t="str">
            <v>Input Rate</v>
          </cell>
        </row>
        <row r="161">
          <cell r="D161" t="str">
            <v>Input Rate</v>
          </cell>
        </row>
        <row r="162">
          <cell r="D162"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Data base Feb 09"/>
      <sheetName val="quarry"/>
      <sheetName val="Sheet5"/>
      <sheetName val="Sheet3"/>
      <sheetName val="r"/>
      <sheetName val="v"/>
      <sheetName val="Lead statement ss5"/>
      <sheetName val="0000000000000"/>
      <sheetName val="road est"/>
      <sheetName val="leads"/>
      <sheetName val="hdpe weights"/>
      <sheetName val="FORM7"/>
      <sheetName val="L040"/>
      <sheetName val="int-Dia"/>
      <sheetName val="m"/>
      <sheetName val="PVC weights"/>
      <sheetName val="index"/>
      <sheetName val="Levels"/>
      <sheetName val="BM-HOOP"/>
      <sheetName val=" datas"/>
      <sheetName val="Line"/>
      <sheetName val="Road data"/>
      <sheetName val="RMR"/>
      <sheetName val="Road Detail Est."/>
      <sheetName val="pvc"/>
      <sheetName val="Iocount"/>
      <sheetName val="m1"/>
      <sheetName val="DATA_PRG"/>
      <sheetName val="WATER-HAMMER"/>
      <sheetName val="Data"/>
      <sheetName val="ewst"/>
      <sheetName val="Lead Distance"/>
      <sheetName val="nandipet intra"/>
      <sheetName val="D1_CO"/>
      <sheetName val="int-Dia-pvc"/>
      <sheetName val="C-data"/>
      <sheetName val="_5wgdhabfinal00_01"/>
      <sheetName val="water-hammar-strenght"/>
      <sheetName val="Attributes"/>
      <sheetName val="DISCOUNT"/>
      <sheetName val="Data.F8.BTR"/>
      <sheetName val="Lead"/>
      <sheetName val="detls"/>
      <sheetName val="ID"/>
      <sheetName val="PVC_dia"/>
      <sheetName val="HDPE-pipe-rates"/>
      <sheetName val="pvc-pipe-rates"/>
      <sheetName val="labour rates"/>
      <sheetName val="HS 30.04.2015.Final"/>
      <sheetName val="HS 1"/>
      <sheetName val=" Pumping Main HS"/>
      <sheetName val="Activity No (A) ( 12)  "/>
      <sheetName val="Data_Base"/>
      <sheetName val="data existing_do not delete"/>
      <sheetName val="bom"/>
      <sheetName val="3V 6mt "/>
      <sheetName val="lead-st"/>
      <sheetName val="rdamdata"/>
    </sheetNames>
    <sheetDataSet>
      <sheetData sheetId="0"/>
      <sheetData sheetId="1"/>
      <sheetData sheetId="2" refreshError="1">
        <row r="50">
          <cell r="G50" t="str">
            <v>Input Rate</v>
          </cell>
        </row>
      </sheetData>
      <sheetData sheetId="3" refreshError="1">
        <row r="13">
          <cell r="D13" t="str">
            <v>Input Rate</v>
          </cell>
        </row>
      </sheetData>
      <sheetData sheetId="4" refreshError="1">
        <row r="53">
          <cell r="D53" t="str">
            <v>Input Rate</v>
          </cell>
        </row>
        <row r="55">
          <cell r="D55" t="str">
            <v>Input Rate</v>
          </cell>
        </row>
        <row r="56">
          <cell r="D56" t="str">
            <v>Input Rate</v>
          </cell>
        </row>
        <row r="58">
          <cell r="D58" t="str">
            <v>Input Rate</v>
          </cell>
        </row>
        <row r="81">
          <cell r="D81" t="str">
            <v>Input Rate</v>
          </cell>
        </row>
        <row r="84">
          <cell r="D84" t="str">
            <v>Input Rate</v>
          </cell>
        </row>
        <row r="128">
          <cell r="D12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note file"/>
      <sheetName val="road est"/>
      <sheetName val="babs"/>
      <sheetName val="br_det"/>
      <sheetName val="Seignioragecharges1.0.2"/>
      <sheetName val="Sheet1"/>
      <sheetName val="Abstact"/>
      <sheetName val="Lead"/>
      <sheetName val="Data-Road "/>
      <sheetName val="DATA-CD "/>
      <sheetName val="water_cost_certificate"/>
      <sheetName val="Model sh"/>
      <sheetName val="Seig_Calculations"/>
      <sheetName val="transport"/>
    </sheetNames>
    <sheetDataSet>
      <sheetData sheetId="0"/>
      <sheetData sheetId="1"/>
      <sheetData sheetId="2"/>
      <sheetData sheetId="3"/>
      <sheetData sheetId="4"/>
      <sheetData sheetId="5"/>
      <sheetData sheetId="6"/>
      <sheetData sheetId="7"/>
      <sheetData sheetId="8"/>
      <sheetData sheetId="9">
        <row r="5">
          <cell r="E5">
            <v>66</v>
          </cell>
        </row>
        <row r="6">
          <cell r="E6">
            <v>1460.4000000000055</v>
          </cell>
        </row>
        <row r="7">
          <cell r="E7">
            <v>117.59999999999997</v>
          </cell>
        </row>
        <row r="12">
          <cell r="E12">
            <v>117.59999999999997</v>
          </cell>
        </row>
        <row r="19">
          <cell r="E19">
            <v>1460.4000000000055</v>
          </cell>
        </row>
        <row r="20">
          <cell r="E20">
            <v>117.59999999999997</v>
          </cell>
        </row>
      </sheetData>
      <sheetData sheetId="10"/>
      <sheetData sheetId="11"/>
      <sheetData sheetId="12"/>
      <sheetData sheetId="13"/>
      <sheetData sheetId="14"/>
      <sheetData sheetId="15"/>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 (2)"/>
      <sheetName val="Cover page and Enter sheet"/>
      <sheetName val="speci"/>
      <sheetName val="Input sheet"/>
      <sheetName val="est"/>
      <sheetName val="Lead sheet"/>
      <sheetName val="data"/>
      <sheetName val="cc"/>
      <sheetName val="km"/>
      <sheetName val="seig"/>
      <sheetName val="comprative"/>
      <sheetName val="cople"/>
      <sheetName val="MD 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 val="culvert_(2)"/>
      <sheetName val="culvert_(3)"/>
      <sheetName val="CS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 sheetId="26" refreshError="1"/>
      <sheetData sheetId="27" refreshError="1"/>
      <sheetData sheetId="28"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 val="v"/>
      <sheetName val="r"/>
      <sheetName val="Labour"/>
      <sheetName val="Material"/>
      <sheetName val="Plant &amp;  Machinery"/>
      <sheetName val="Iocount"/>
      <sheetName val="MRATES"/>
      <sheetName val="ESTIMATE"/>
      <sheetName val="detls"/>
      <sheetName val="Lead"/>
      <sheetName val="RMR "/>
      <sheetName val="Data_Bit_I"/>
      <sheetName val="Mp-team 1"/>
      <sheetName val="Sheet9"/>
      <sheetName val="RMR"/>
      <sheetName val="0000000000000"/>
      <sheetName val="Lead statement"/>
      <sheetName val="FF WRK"/>
      <sheetName val="Sheet1 (2)"/>
      <sheetName val="Road Detail Est."/>
      <sheetName val="MRoad data"/>
      <sheetName val="labour &amp; Centering"/>
      <sheetName val="Lead-2014-15"/>
      <sheetName val="Specification"/>
      <sheetName val="Sheet3"/>
      <sheetName val="Sheet1"/>
      <sheetName val="Sheet5"/>
      <sheetName val="sup dat"/>
      <sheetName val="Bridge Data 2005-06"/>
      <sheetName val="Specification report"/>
      <sheetName val="hdpe-rates"/>
      <sheetName val="hdpe weights"/>
      <sheetName val="ssr-rates"/>
      <sheetName val="pvc-rates"/>
      <sheetName val="PVC weights"/>
      <sheetName val="mlead"/>
      <sheetName val="abs road"/>
      <sheetName val="R_Det"/>
      <sheetName val="Road data"/>
      <sheetName val="work_sheet"/>
      <sheetName val="ABS"/>
      <sheetName val="Est_KB"/>
      <sheetName val="dBase"/>
      <sheetName val="Main sheet"/>
      <sheetName val="Det.SC2"/>
      <sheetName val="beam-reinft"/>
      <sheetName val="maya"/>
      <sheetName val="DATA-BASE"/>
      <sheetName val="DATA-ABSTRACT"/>
      <sheetName val="coverpage"/>
      <sheetName val="Lead (Final)"/>
      <sheetName val="Lead (2)"/>
      <sheetName val="General"/>
      <sheetName val="culvert_(2)"/>
      <sheetName val="culvert_(3)"/>
      <sheetName val="CS_(2)"/>
      <sheetName val="Plant_&amp;__Machinery"/>
      <sheetName val="RMR_"/>
      <sheetName val="culvert_(2)1"/>
      <sheetName val="culvert_(3)1"/>
      <sheetName val="CS_(2)1"/>
      <sheetName val="Plant_&amp;__Machinery1"/>
      <sheetName val="RMR_1"/>
      <sheetName val="labour-16-17"/>
      <sheetName val="C.D.Abs.Est."/>
      <sheetName val="Bitumen trunk"/>
      <sheetName val="Feeder"/>
      <sheetName val="R99 etc"/>
      <sheetName val="Trunk unpaved"/>
      <sheetName val="Lookup"/>
      <sheetName val="Rates SSR 2008-09"/>
      <sheetName val="PRECAST lightconc-II"/>
      <sheetName val="FORM7"/>
      <sheetName val="INPUT-SHEET"/>
      <sheetName val="other rates"/>
      <sheetName val="Levels"/>
      <sheetName val="Data Road"/>
      <sheetName val="NonSSR"/>
      <sheetName val="Longitudinal"/>
      <sheetName val="m1"/>
      <sheetName val="l"/>
      <sheetName val="lead-st"/>
      <sheetName val="rdamdata"/>
      <sheetName val="p&amp;m"/>
      <sheetName val="Superstruc"/>
      <sheetName val="m"/>
      <sheetName val="SSR07-08"/>
      <sheetName val="C-data"/>
      <sheetName val="59"/>
      <sheetName val="Publicbuilding"/>
      <sheetName val="PLAN_FEB97"/>
      <sheetName val="Usage"/>
      <sheetName val="Common "/>
      <sheetName val="quarry"/>
      <sheetName val="HDPE"/>
      <sheetName val="Sheet2"/>
      <sheetName val="Design"/>
      <sheetName val="data existing_do not delete"/>
      <sheetName val="Mp-team_1"/>
      <sheetName val="Lead_statement"/>
      <sheetName val="FF_WRK"/>
      <sheetName val="Sheet1_(2)"/>
      <sheetName val="sup_dat"/>
      <sheetName val="Bridge_Data_2005-06"/>
      <sheetName val="Specification_report"/>
      <sheetName val="Road_Detail_Est_"/>
      <sheetName val="MRoad_data"/>
      <sheetName val="labour_&amp;_Centering"/>
      <sheetName val="hdpe_weights"/>
      <sheetName val="PVC_weights"/>
      <sheetName val="abs_road"/>
      <sheetName val="Road_data"/>
      <sheetName val="Det_SC2"/>
      <sheetName val="Main_sheet"/>
      <sheetName val="Rates_SSR_2008-09"/>
      <sheetName val="Bitumen_trunk"/>
      <sheetName val="R99_etc"/>
      <sheetName val="Trunk_unpaved"/>
      <sheetName val="Data_Base"/>
      <sheetName val="temp-SDData (2)"/>
      <sheetName val="Data.F8.BTR"/>
      <sheetName val="GA"/>
      <sheetName val="WATER-HAMMER"/>
      <sheetName val="Nspt-smp-final-ORIGINAL"/>
      <sheetName val="Global factors"/>
      <sheetName val="PS1"/>
      <sheetName val="Main"/>
      <sheetName val="Lead sheet"/>
      <sheetName val="FB - 1L"/>
      <sheetName val="HDPE-pipe-rates"/>
      <sheetName val="pvc-pipe-ra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C3">
            <v>0</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Lookup"/>
      <sheetName val="ESTIMATE"/>
      <sheetName val="Lead"/>
      <sheetName val="leads"/>
      <sheetName val="Lead-2014-15"/>
      <sheetName val="labour &amp; Centering"/>
      <sheetName val="Mp-team 1"/>
      <sheetName val="RMR "/>
      <sheetName val="Quarry"/>
      <sheetName val="PLAN_FEB97"/>
      <sheetName val="Data"/>
      <sheetName val="mas_hab"/>
      <sheetName val="water-hammar-strenght"/>
      <sheetName val="r"/>
      <sheetName val="l"/>
      <sheetName val="data existing_do not delete"/>
      <sheetName val="v"/>
      <sheetName val="Road Detail Est."/>
      <sheetName val="maya"/>
      <sheetName val="Lead statement ss5"/>
      <sheetName val="Database"/>
      <sheetName val="Sheet3"/>
      <sheetName val="RMR"/>
      <sheetName val="LEAD STATEMENT"/>
      <sheetName val="DATAS"/>
      <sheetName val="detls"/>
      <sheetName val="Data_Bit_I"/>
      <sheetName val="m"/>
      <sheetName val="12"/>
      <sheetName val="2A"/>
      <sheetName val="2B"/>
      <sheetName val="2C"/>
      <sheetName val="2D"/>
      <sheetName val="2E"/>
      <sheetName val="2F"/>
      <sheetName val="2G"/>
      <sheetName val="2H"/>
      <sheetName val="3A"/>
      <sheetName val="3B"/>
      <sheetName val="4"/>
      <sheetName val="7A"/>
      <sheetName val="7B"/>
      <sheetName val="8A"/>
      <sheetName val="8B"/>
      <sheetName val="9A"/>
      <sheetName val="9B"/>
      <sheetName val="9C"/>
      <sheetName val="9D"/>
      <sheetName val="9E"/>
      <sheetName val="9F"/>
      <sheetName val="9G"/>
      <sheetName val="9H"/>
      <sheetName val="9I"/>
      <sheetName val="9J"/>
      <sheetName val="9K"/>
      <sheetName val="PVC_dia"/>
      <sheetName val="Lead (2)"/>
      <sheetName val="new"/>
      <sheetName val="FB - 1L"/>
      <sheetName val="Specification"/>
      <sheetName val="GF SB Ok "/>
      <sheetName val="mlead"/>
      <sheetName val="rdamdata"/>
      <sheetName val="Nspt-smp-final-ORIGINAL"/>
      <sheetName val="POP"/>
      <sheetName val="DATA SHEET"/>
      <sheetName val=" data sheet "/>
      <sheetName val="MRATES"/>
      <sheetName val="Levels"/>
      <sheetName val="FORM7"/>
      <sheetName val="DATA_PRG"/>
      <sheetName val="WATER-HAMMER"/>
      <sheetName val="PS1"/>
      <sheetName val="clvrt_data"/>
      <sheetName val="MRoad data"/>
      <sheetName val="pvc-pipe-rates"/>
      <sheetName val="int-Dia-pvc"/>
      <sheetName val="abs road"/>
      <sheetName val="Road data"/>
      <sheetName val="Rates"/>
      <sheetName val="Line"/>
      <sheetName val="Bill_amt_qty_cc_1"/>
      <sheetName val="BTR"/>
      <sheetName val="Sheet1 (2)"/>
      <sheetName val="0000000000000"/>
      <sheetName val="HDPE"/>
      <sheetName val="pvc_basic"/>
      <sheetName val="Plant_&amp;__Machinery"/>
      <sheetName val="Summary_of_Rates"/>
      <sheetName val="Basic_Approach"/>
      <sheetName val="Data_Base"/>
      <sheetName val="sectorwise"/>
      <sheetName val="COLUMN"/>
      <sheetName val="Process"/>
      <sheetName val="Sheet5"/>
    </sheetNames>
    <sheetDataSet>
      <sheetData sheetId="0" refreshError="1"/>
      <sheetData sheetId="1" refreshError="1"/>
      <sheetData sheetId="2" refreshError="1"/>
      <sheetData sheetId="3" refreshError="1">
        <row r="5">
          <cell r="D5">
            <v>131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Data"/>
      <sheetName val="drain rm data"/>
      <sheetName val="LOWEST RATES"/>
      <sheetName val="leads"/>
      <sheetName val="drain_rm_data"/>
      <sheetName val="LOWEST_RATES"/>
      <sheetName val="drain_rm_data1"/>
      <sheetName val="LOWEST_RATES1"/>
      <sheetName val="Labour"/>
      <sheetName val="Material"/>
      <sheetName val="Plant &amp;  Machinery"/>
      <sheetName val="drain_rm_data2"/>
      <sheetName val="LOWEST_RATES2"/>
      <sheetName val="Plant_&amp;__Machinery"/>
      <sheetName val="Lookup"/>
      <sheetName val="0000000000000"/>
      <sheetName val="ESTIMATE"/>
      <sheetName val="maya"/>
      <sheetName val="abs road"/>
      <sheetName val="Road data"/>
      <sheetName val="R_Det"/>
      <sheetName val="Data_Bit_I"/>
      <sheetName val="Sheet1 (2)"/>
      <sheetName val="v"/>
      <sheetName val="Sheet1"/>
      <sheetName val="Plant 㫨  Machinery"/>
      <sheetName val="Plant_㫨__Machinery"/>
      <sheetName val="mlead"/>
      <sheetName val="Pipe Areas"/>
      <sheetName val="sectorwise"/>
      <sheetName val="r"/>
      <sheetName val="Nspt-smp-final-ORIGINAL"/>
      <sheetName val="Design_abf"/>
      <sheetName val="Elc.Stnd.Data-17-18 "/>
      <sheetName val="CD Data"/>
      <sheetName val="banilad"/>
      <sheetName val="Quarry"/>
      <sheetName val="HS 1 BPT (2)all bpts"/>
      <sheetName val="Elc.Stnd.Data-18-19-final "/>
      <sheetName val="Levels"/>
      <sheetName val="Sheet3"/>
      <sheetName val="Rates"/>
      <sheetName val="nodes"/>
      <sheetName val="ssr-rates"/>
      <sheetName val="hdpe weights"/>
      <sheetName val="ww-march-02"/>
      <sheetName val="drain_rm_data3"/>
      <sheetName val="LOWEST_RATES3"/>
      <sheetName val="Plant_&amp;__Machinery1"/>
      <sheetName val="abs_road"/>
      <sheetName val="Road_data"/>
      <sheetName val="Sheet1_(2)"/>
      <sheetName val="Elc.Stnd.Data-18-19"/>
      <sheetName val="Av.G Level"/>
      <sheetName val="Sheet2"/>
      <sheetName val="MRATES"/>
      <sheetName val="GROUND"/>
      <sheetName val="SECOND"/>
      <sheetName val="Road Detail Est."/>
      <sheetName val="drain_rm_data4"/>
      <sheetName val="LOWEST_RATES4"/>
      <sheetName val="Plant_&amp;__Machinery2"/>
      <sheetName val="abs_road1"/>
      <sheetName val="Road_data1"/>
      <sheetName val="data existing_do not delete"/>
      <sheetName val="labour &amp; Centering"/>
      <sheetName val="GA"/>
      <sheetName val="Convey"/>
      <sheetName val="m"/>
      <sheetName val="rdamdata"/>
      <sheetName val="lead-st"/>
      <sheetName val="COVER"/>
      <sheetName val="Data 07-08 "/>
      <sheetName val="Rate Analysis"/>
      <sheetName val="final abstract"/>
      <sheetName val="Part-A"/>
      <sheetName val="Flight-1"/>
      <sheetName val="LEAD STATEMENT"/>
      <sheetName val="Elc.Stnd.Data-17-18-final "/>
      <sheetName val="RMR"/>
      <sheetName val="coverpage"/>
      <sheetName val="habs-list"/>
      <sheetName val="int-Dia"/>
      <sheetName val="HEAD"/>
      <sheetName val="Input"/>
      <sheetName val="elect."/>
      <sheetName val="DETAILED  BOQ"/>
      <sheetName val="steel SF (slab-2)"/>
      <sheetName val="DATA_PRG"/>
      <sheetName val="HDPE-pipe-rates"/>
      <sheetName val="pvc-pipe-rates"/>
      <sheetName val="l"/>
      <sheetName val="Cut Off Statement"/>
      <sheetName val="Lead-2014-15"/>
      <sheetName val="Specification"/>
      <sheetName val="Road data.PS"/>
      <sheetName val="eligibilty"/>
      <sheetName val="Sheet1_(2)1"/>
      <sheetName val="Plant_㫨__Machinery1"/>
      <sheetName val="Pipe_Areas"/>
      <sheetName val="Elc_Stnd_Data-18-19-final_"/>
      <sheetName val="Elc_Stnd_Data-17-18_"/>
      <sheetName val="Av_G_Level"/>
      <sheetName val="CD_Data"/>
      <sheetName val="HS final-2"/>
      <sheetName val="FORM7"/>
      <sheetName val="Sheet5"/>
      <sheetName val="Data o"/>
      <sheetName val="int-Dia-hdpe"/>
      <sheetName val="Elc.data-20-21"/>
      <sheetName val="data- Civil"/>
      <sheetName val="2a.Est. Drainage System"/>
      <sheetName val="data- MS Gates &amp; Grills"/>
      <sheetName val="MS-Truss data"/>
      <sheetName val="Lead 09-10"/>
      <sheetName val="detls"/>
      <sheetName val="Bitumen trunk"/>
      <sheetName val="Feeder"/>
      <sheetName val="R99 etc"/>
      <sheetName val="Trunk unpaved"/>
      <sheetName val="data1"/>
      <sheetName val="TS memo"/>
      <sheetName val="stone"/>
      <sheetName val="index"/>
      <sheetName val="narsib~1"/>
      <sheetName val="SUMP1420KL@HW"/>
      <sheetName val="HS 30.04.2015.Final"/>
      <sheetName val="ID"/>
      <sheetName val="HDPE"/>
      <sheetName val="Sheet9"/>
      <sheetName val="HS 1"/>
      <sheetName val="zone-8"/>
      <sheetName val="MHNO_LEV"/>
      <sheetName val="ewst"/>
      <sheetName val="3405-2014"/>
      <sheetName val="wh_data_R"/>
      <sheetName val="wh_data"/>
      <sheetName val="CPHEEO"/>
      <sheetName val="ppraodata"/>
      <sheetName val="splmidata"/>
      <sheetName val="not req 3"/>
      <sheetName val="other rates"/>
      <sheetName val="Abs"/>
      <sheetName val="DATA-BASE"/>
      <sheetName val="DATA-ABSTRACT"/>
      <sheetName val="SPT vs PHI"/>
      <sheetName val="Wordsdata"/>
      <sheetName val="segments-details"/>
      <sheetName val="int-Dia-pvc"/>
      <sheetName val="C.D.Abs.Est."/>
      <sheetName val="t_prsr"/>
      <sheetName val="wh"/>
      <sheetName val="PVC"/>
      <sheetName val="Detailed"/>
      <sheetName val="INPUT-SHEET"/>
      <sheetName val="Lead  RATES"/>
      <sheetName val="RAFT"/>
      <sheetName val="ABUT"/>
      <sheetName val="SSR 2015-16"/>
      <sheetName val="sand"/>
      <sheetName val="WATER-HAMMER"/>
      <sheetName val="DI"/>
      <sheetName val="BWSCPlt"/>
      <sheetName val="CI"/>
      <sheetName val="G.R.P"/>
      <sheetName val="PSC REVISED"/>
      <sheetName val="mroad data"/>
      <sheetName val="staff acco."/>
      <sheetName val="mas_hab"/>
      <sheetName val="Data rough"/>
      <sheetName val="PVC weights"/>
      <sheetName val="Lead Distance"/>
      <sheetName val="mlead "/>
      <sheetName val="dBase"/>
      <sheetName val="PROCTOR"/>
      <sheetName val="Mp-team 1"/>
      <sheetName val="Iocount"/>
      <sheetName val="Works"/>
      <sheetName val="General"/>
      <sheetName val="INPUT SHEET"/>
      <sheetName val="RES-PLANNING"/>
      <sheetName val="Macro1"/>
      <sheetName val="Usage"/>
      <sheetName val="Common "/>
      <sheetName val="select items_PMW"/>
      <sheetName val="Habcodes"/>
      <sheetName val="hdpe-rates"/>
      <sheetName val="pvc-rates"/>
      <sheetName val="PS1"/>
      <sheetName val="PLAN_FEB97"/>
    </sheetNames>
    <sheetDataSet>
      <sheetData sheetId="0" refreshError="1">
        <row r="7">
          <cell r="N7">
            <v>2424</v>
          </cell>
        </row>
        <row r="9">
          <cell r="N9">
            <v>431.64499999999998</v>
          </cell>
        </row>
        <row r="26">
          <cell r="N26">
            <v>295.47500000000002</v>
          </cell>
        </row>
        <row r="28">
          <cell r="N28">
            <v>340.47500000000002</v>
          </cell>
        </row>
      </sheetData>
      <sheetData sheetId="1"/>
      <sheetData sheetId="2"/>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refreshError="1"/>
      <sheetData sheetId="92" refreshError="1"/>
      <sheetData sheetId="93"/>
      <sheetData sheetId="94"/>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Lead"/>
      <sheetName val="v"/>
      <sheetName val="m"/>
      <sheetName val="Pipe Areas"/>
      <sheetName val="abs road"/>
      <sheetName val="Road data"/>
      <sheetName val="r"/>
    </sheetNames>
    <sheetDataSet>
      <sheetData sheetId="0"/>
      <sheetData sheetId="1"/>
      <sheetData sheetId="2" refreshError="1">
        <row r="49">
          <cell r="G49" t="str">
            <v>Input Rate</v>
          </cell>
        </row>
      </sheetData>
      <sheetData sheetId="3"/>
      <sheetData sheetId="4" refreshError="1">
        <row r="21">
          <cell r="D21" t="str">
            <v>Input Rate</v>
          </cell>
        </row>
        <row r="22">
          <cell r="D22" t="str">
            <v>Input Rate</v>
          </cell>
        </row>
        <row r="24">
          <cell r="D24" t="str">
            <v>Input Rate</v>
          </cell>
        </row>
        <row r="25">
          <cell r="D25"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Plant_&amp;__Machinery"/>
      <sheetName val="Summary_of_Rates"/>
      <sheetName val="Basic_Approach"/>
      <sheetName val="Plant_&amp;__Machinery1"/>
      <sheetName val="Summary_of_Rates1"/>
      <sheetName val="Basic_Approach1"/>
      <sheetName val="Lead"/>
      <sheetName val="ESTIMATE"/>
      <sheetName val="DATA"/>
      <sheetName val="Plant_&amp;__Machinery5"/>
      <sheetName val="Summary_of_Rates5"/>
      <sheetName val="Basic_Approach5"/>
      <sheetName val="Plant_&amp;__Machinery3"/>
      <sheetName val="Summary_of_Rates3"/>
      <sheetName val="Basic_Approach3"/>
      <sheetName val="Plant_&amp;__Machinery2"/>
      <sheetName val="Summary_of_Rates2"/>
      <sheetName val="Basic_Approach2"/>
      <sheetName val="Plant_&amp;__Machinery4"/>
      <sheetName val="Summary_of_Rates4"/>
      <sheetName val="Basic_Approach4"/>
      <sheetName val="pvc"/>
      <sheetName val="materials"/>
      <sheetName val="leads"/>
      <sheetName val="Specification report"/>
      <sheetName val="Data_Bit_I"/>
      <sheetName val="habs-list"/>
      <sheetName val="nodes"/>
      <sheetName val="MRATES"/>
      <sheetName val="m"/>
      <sheetName val="Road data"/>
      <sheetName val="Global factors"/>
      <sheetName val="lead-st"/>
      <sheetName val="rdamdata"/>
      <sheetName val="Lookup"/>
      <sheetName val="Plant _  Machinery"/>
      <sheetName val="abs road"/>
      <sheetName val="ssr-rates"/>
      <sheetName val="detls"/>
      <sheetName val="r"/>
      <sheetName val="l"/>
      <sheetName val="Data_Base"/>
      <sheetName val="PRECAST lightconc-II"/>
      <sheetName val="Levels"/>
      <sheetName val="maya"/>
      <sheetName val="v"/>
      <sheetName val="Nspt-smp-final-ORIGINAL"/>
      <sheetName val="Elc.Stnd.Data-17-18 "/>
      <sheetName val="RCC-Rates"/>
      <sheetName val="data-WC"/>
      <sheetName val="RMR"/>
      <sheetName val="Quarry"/>
      <sheetName val="Data.F8.BTR"/>
      <sheetName val="DATA-BASE"/>
      <sheetName val="DATA-ABSTRACT"/>
      <sheetName val="0000000000000"/>
      <sheetName val="Estimate "/>
      <sheetName val="Elc.data-20-21"/>
      <sheetName val="hdpe weights"/>
      <sheetName val="PVC weights"/>
      <sheetName val="index"/>
      <sheetName val="2.0m  slab"/>
      <sheetName val="ewst"/>
    </sheetNames>
    <sheetDataSet>
      <sheetData sheetId="0" refreshError="1"/>
      <sheetData sheetId="1" refreshError="1"/>
      <sheetData sheetId="2" refreshError="1">
        <row r="4">
          <cell r="G4">
            <v>196</v>
          </cell>
        </row>
        <row r="5">
          <cell r="G5">
            <v>6328</v>
          </cell>
        </row>
        <row r="8">
          <cell r="G8">
            <v>120</v>
          </cell>
        </row>
        <row r="24">
          <cell r="G24">
            <v>6328</v>
          </cell>
        </row>
        <row r="51">
          <cell r="G51">
            <v>754</v>
          </cell>
        </row>
      </sheetData>
      <sheetData sheetId="3" refreshError="1"/>
      <sheetData sheetId="4" refreshError="1">
        <row r="4">
          <cell r="D4" t="str">
            <v>Input Rate</v>
          </cell>
        </row>
        <row r="14">
          <cell r="D14" t="str">
            <v>Input Rate</v>
          </cell>
        </row>
        <row r="15">
          <cell r="D15" t="str">
            <v>Input Rate</v>
          </cell>
        </row>
        <row r="16">
          <cell r="D16" t="str">
            <v>Input Rate</v>
          </cell>
        </row>
        <row r="39">
          <cell r="D39" t="str">
            <v>Input Rate</v>
          </cell>
        </row>
        <row r="40">
          <cell r="D40" t="str">
            <v>Input Rate</v>
          </cell>
        </row>
        <row r="41">
          <cell r="D41" t="str">
            <v>Input Rate</v>
          </cell>
        </row>
        <row r="44">
          <cell r="D44" t="str">
            <v>Input Rate</v>
          </cell>
        </row>
        <row r="61">
          <cell r="D61" t="str">
            <v>Input Rate</v>
          </cell>
        </row>
        <row r="65">
          <cell r="D65" t="str">
            <v>Input Rate</v>
          </cell>
        </row>
        <row r="66">
          <cell r="D66" t="str">
            <v>Input Rate</v>
          </cell>
        </row>
        <row r="67">
          <cell r="D67" t="str">
            <v>Input Rate</v>
          </cell>
        </row>
        <row r="89">
          <cell r="D89" t="str">
            <v>Input Rate</v>
          </cell>
        </row>
        <row r="91">
          <cell r="D91" t="str">
            <v>Input Rate</v>
          </cell>
        </row>
        <row r="92">
          <cell r="D92" t="str">
            <v>Input Rate</v>
          </cell>
        </row>
        <row r="133">
          <cell r="D133" t="str">
            <v>Input Rate</v>
          </cell>
        </row>
        <row r="135">
          <cell r="D135"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refreshError="1"/>
      <sheetData sheetId="72"/>
      <sheetData sheetId="73"/>
      <sheetData sheetId="74"/>
      <sheetData sheetId="75" refreshError="1"/>
      <sheetData sheetId="76" refreshError="1"/>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refreshError="1">
        <row r="5">
          <cell r="G5">
            <v>6328</v>
          </cell>
        </row>
        <row r="8">
          <cell r="G8">
            <v>120</v>
          </cell>
        </row>
        <row r="10">
          <cell r="G10">
            <v>692</v>
          </cell>
        </row>
        <row r="19">
          <cell r="G19">
            <v>230</v>
          </cell>
        </row>
        <row r="21">
          <cell r="G21">
            <v>1700</v>
          </cell>
        </row>
        <row r="24">
          <cell r="G24">
            <v>6328</v>
          </cell>
        </row>
        <row r="51">
          <cell r="G51">
            <v>754</v>
          </cell>
        </row>
      </sheetData>
      <sheetData sheetId="3" refreshError="1"/>
      <sheetData sheetId="4" refreshError="1">
        <row r="14">
          <cell r="D14" t="str">
            <v>Input Rate</v>
          </cell>
        </row>
        <row r="15">
          <cell r="D15" t="str">
            <v>Input Rate</v>
          </cell>
        </row>
        <row r="16">
          <cell r="D16" t="str">
            <v>Input Rate</v>
          </cell>
        </row>
        <row r="39">
          <cell r="D39" t="str">
            <v>Input Rate</v>
          </cell>
        </row>
        <row r="40">
          <cell r="D40" t="str">
            <v>Input Rate</v>
          </cell>
        </row>
        <row r="41">
          <cell r="D41" t="str">
            <v>Input Rate</v>
          </cell>
        </row>
        <row r="44">
          <cell r="D44" t="str">
            <v>Input Rate</v>
          </cell>
        </row>
        <row r="61">
          <cell r="D61" t="str">
            <v>Input Rate</v>
          </cell>
        </row>
        <row r="64">
          <cell r="D64" t="str">
            <v>Input Rate</v>
          </cell>
        </row>
        <row r="65">
          <cell r="D65" t="str">
            <v>Input Rate</v>
          </cell>
        </row>
        <row r="66">
          <cell r="D66" t="str">
            <v>Input Rate</v>
          </cell>
        </row>
        <row r="67">
          <cell r="D67" t="str">
            <v>Input Rate</v>
          </cell>
        </row>
        <row r="89">
          <cell r="D89" t="str">
            <v>Input Rate</v>
          </cell>
        </row>
        <row r="91">
          <cell r="D91" t="str">
            <v>Input Rate</v>
          </cell>
        </row>
        <row r="92">
          <cell r="D92" t="str">
            <v>Input Rate</v>
          </cell>
        </row>
        <row r="133">
          <cell r="D133" t="str">
            <v>Input Rate</v>
          </cell>
        </row>
        <row r="135">
          <cell r="D135"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sheetData sheetId="3"/>
      <sheetData sheetId="4" refreshError="1"/>
      <sheetData sheetId="5" refreshError="1"/>
      <sheetData sheetId="6">
        <row r="38">
          <cell r="D38" t="str">
            <v>Input Rate</v>
          </cell>
        </row>
        <row r="129">
          <cell r="D129">
            <v>29500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sheetData sheetId="3"/>
      <sheetData sheetId="4" refreshError="1"/>
      <sheetData sheetId="5" refreshError="1"/>
      <sheetData sheetId="6">
        <row r="38">
          <cell r="D38" t="str">
            <v>Input Rate</v>
          </cell>
        </row>
        <row r="129">
          <cell r="D129">
            <v>29500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ow r="10">
          <cell r="G10">
            <v>692</v>
          </cell>
        </row>
        <row r="19">
          <cell r="G19">
            <v>230</v>
          </cell>
        </row>
        <row r="21">
          <cell r="G21">
            <v>1700</v>
          </cell>
        </row>
      </sheetData>
      <sheetData sheetId="3"/>
      <sheetData sheetId="4">
        <row r="64">
          <cell r="D64">
            <v>200.92</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s>
    <sheetDataSet>
      <sheetData sheetId="0"/>
      <sheetData sheetId="1"/>
      <sheetData sheetId="2">
        <row r="10">
          <cell r="G10">
            <v>692</v>
          </cell>
        </row>
        <row r="19">
          <cell r="G19">
            <v>230</v>
          </cell>
        </row>
        <row r="21">
          <cell r="G21">
            <v>1700</v>
          </cell>
        </row>
      </sheetData>
      <sheetData sheetId="3" refreshError="1"/>
      <sheetData sheetId="4" refreshError="1">
        <row r="64">
          <cell r="D64">
            <v>200.92</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ESIGEN_RCC_CULVERT"/>
      <sheetName val="DESIGENS_HP_CULVERT"/>
    </sheetNames>
    <sheetDataSet>
      <sheetData sheetId="0" refreshError="1">
        <row r="67">
          <cell r="H67">
            <v>1410.4611040000002</v>
          </cell>
        </row>
      </sheetData>
      <sheetData sheetId="1" refreshError="1"/>
      <sheetData sheetId="2"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ESIGEN_RCC_CULVERT"/>
      <sheetName val="DESIGENS_HP_CULVERT"/>
    </sheetNames>
    <sheetDataSet>
      <sheetData sheetId="0" refreshError="1">
        <row r="67">
          <cell r="H67">
            <v>1410.4611040000002</v>
          </cell>
        </row>
      </sheetData>
      <sheetData sheetId="1" refreshError="1"/>
      <sheetData sheetId="2"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lip"/>
      <sheetName val="ExeSummary"/>
      <sheetName val="sReport"/>
      <sheetName val="abstract"/>
      <sheetName val="detailed"/>
      <sheetName val="2v600"/>
      <sheetName val="rates"/>
      <sheetName val="initialrate"/>
      <sheetName val="data"/>
      <sheetName val="CDdata"/>
      <sheetName val="leadchart"/>
      <sheetName val="crust"/>
      <sheetName val="CS-ex"/>
      <sheetName val="LS-ex"/>
      <sheetName val="keymap"/>
      <sheetName val="leads"/>
      <sheetName val="Miscellaneous"/>
      <sheetName val="Road_All"/>
      <sheetName val="Summary_Slab_Karbook"/>
      <sheetName val="Sheet3"/>
      <sheetName val="RMR"/>
      <sheetName val="Material"/>
      <sheetName val="Rates SSR 2008-09"/>
      <sheetName val="Specification"/>
      <sheetName val="r"/>
      <sheetName val="l"/>
      <sheetName val="mas_hab"/>
      <sheetName val="MRoad data"/>
      <sheetName val="Labour"/>
      <sheetName val="Plant &amp;  Machinery"/>
      <sheetName val="Lead"/>
      <sheetName val="MRATES"/>
      <sheetName val="maya"/>
      <sheetName val="p&amp;m"/>
      <sheetName val="v"/>
      <sheetName val="Road Detail Est."/>
      <sheetName val="EDWise"/>
      <sheetName val="m"/>
      <sheetName val="habs-list"/>
      <sheetName val="int-Dia"/>
      <sheetName val="nodes"/>
      <sheetName val="lead-st"/>
      <sheetName val="Lead statement"/>
      <sheetName val="hdpe weights"/>
      <sheetName val="PVC weights"/>
      <sheetName val="index"/>
      <sheetName val="sectorwise"/>
      <sheetName val="Lead (Final)"/>
      <sheetName val="Sheet1"/>
      <sheetName val="data-sheet"/>
      <sheetName val="Nspt-smp-final-ORIGINAL"/>
      <sheetName val="Lead statement ss5"/>
      <sheetName val="Line"/>
      <sheetName val="Road data"/>
      <sheetName val="Levels"/>
      <sheetName val="Data_Base"/>
      <sheetName val="ESTIMATE"/>
      <sheetName val="INPUT-SHEET"/>
      <sheetName val="other rates"/>
      <sheetName val="Sheet2"/>
      <sheetName val="Mat. rates"/>
      <sheetName val="water-hammar-strenght"/>
      <sheetName val="hdpe-rates"/>
      <sheetName val="ssr-rates"/>
      <sheetName val="pvc-rates"/>
      <sheetName val="DI"/>
      <sheetName val="DATA-BASE"/>
      <sheetName val="DATA-ABSTRACT"/>
      <sheetName val="WATER-HAMM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4">
          <cell r="H4">
            <v>156</v>
          </cell>
        </row>
        <row r="5">
          <cell r="H5">
            <v>137</v>
          </cell>
        </row>
        <row r="6">
          <cell r="H6">
            <v>106</v>
          </cell>
        </row>
        <row r="14">
          <cell r="H14">
            <v>19.5</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_Renuals"/>
      <sheetName val="Gen Abst"/>
      <sheetName val="CC Road _Data"/>
      <sheetName val="CC PVMT"/>
      <sheetName val=" BT Estimate"/>
      <sheetName val="Lead  RATES"/>
      <sheetName val="Lead charges 07-08"/>
      <sheetName val="Data_patch work"/>
    </sheetNames>
    <sheetDataSet>
      <sheetData sheetId="0" refreshError="1"/>
      <sheetData sheetId="1" refreshError="1"/>
      <sheetData sheetId="2" refreshError="1"/>
      <sheetData sheetId="3" refreshError="1"/>
      <sheetData sheetId="4"/>
      <sheetData sheetId="5">
        <row r="8">
          <cell r="M8">
            <v>687.7</v>
          </cell>
        </row>
        <row r="9">
          <cell r="M9">
            <v>1165.7</v>
          </cell>
        </row>
        <row r="11">
          <cell r="M11">
            <v>890.7</v>
          </cell>
        </row>
        <row r="12">
          <cell r="M12">
            <v>765.7</v>
          </cell>
        </row>
        <row r="15">
          <cell r="M15">
            <v>29483.539199999999</v>
          </cell>
        </row>
        <row r="16">
          <cell r="M16">
            <v>23093</v>
          </cell>
        </row>
      </sheetData>
      <sheetData sheetId="6" refreshError="1"/>
      <sheetData sheetId="7"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 val="Levels_(2)"/>
    </sheetNames>
    <sheetDataSet>
      <sheetData sheetId="0" refreshError="1"/>
      <sheetData sheetId="1" refreshError="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s>
    <sheetDataSet>
      <sheetData sheetId="0" refreshError="1"/>
      <sheetData sheetId="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 val="r"/>
      <sheetName val="Material"/>
      <sheetName val="Plant &amp;  Machinery"/>
      <sheetName val="RMR"/>
      <sheetName val="Sheet3"/>
      <sheetName val="Specification"/>
      <sheetName val="Leads"/>
      <sheetName val="maya"/>
      <sheetName val="Lead  RATES"/>
      <sheetName val="l"/>
      <sheetName val="Road data"/>
      <sheetName val="MRATES"/>
      <sheetName val="DATA"/>
      <sheetName val="Lead statement"/>
      <sheetName val="sectorwise"/>
      <sheetName val="Lead"/>
      <sheetName val="cover (2)"/>
      <sheetName val="coverpage"/>
      <sheetName val="Usage"/>
      <sheetName val="mas_hab"/>
      <sheetName val="ESTIMATE"/>
      <sheetName val="t_prsr"/>
      <sheetName val="wh"/>
      <sheetName val="detls"/>
      <sheetName val="GF SB Ok "/>
      <sheetName val="m1"/>
      <sheetName val="Labour"/>
      <sheetName val="sch"/>
      <sheetName val="Levels_(2)"/>
      <sheetName val="Levels_(2)1"/>
      <sheetName val="Levels_(2)5"/>
      <sheetName val="Plant_&amp;__Machinery2"/>
      <sheetName val="Road_data2"/>
      <sheetName val="Lead__RATES2"/>
      <sheetName val="Lead_statement2"/>
      <sheetName val="GF_SB_Ok_2"/>
      <sheetName val="Levels_(2)3"/>
      <sheetName val="Levels_(2)2"/>
      <sheetName val="Plant_&amp;__Machinery"/>
      <sheetName val="Road_data"/>
      <sheetName val="Lead__RATES"/>
      <sheetName val="Lead_statement"/>
      <sheetName val="GF_SB_Ok_"/>
      <sheetName val="Levels_(2)4"/>
      <sheetName val="Plant_&amp;__Machinery1"/>
      <sheetName val="Road_data1"/>
      <sheetName val="Lead__RATES1"/>
      <sheetName val="Lead_statement1"/>
      <sheetName val="GF_SB_Ok_1"/>
      <sheetName val="EDWise"/>
      <sheetName val="DATA-BASE"/>
      <sheetName val="DATA-ABSTRACT"/>
      <sheetName val="MS Rates"/>
      <sheetName val="Valves"/>
      <sheetName val="Rates SSR 2008-09"/>
      <sheetName val="RAFT"/>
      <sheetName val="v"/>
      <sheetName val="Data_Bit_I"/>
      <sheetName val="Nspt-smp-final-ORIGINAL"/>
      <sheetName val="Timesheet"/>
      <sheetName val="Bridge Data 2005-06"/>
      <sheetName val="Sheet2"/>
      <sheetName val="hdpe-rates"/>
      <sheetName val="hdpe weights"/>
      <sheetName val="ssr-rates"/>
      <sheetName val="pvc-rates"/>
      <sheetName val="PVC weights"/>
      <sheetName val="GEN-ABS Del"/>
      <sheetName val="p&amp;m"/>
      <sheetName val="segments-details"/>
      <sheetName val="int-Dia-hdpe"/>
      <sheetName val="habs-list"/>
      <sheetName val="int-Dia-pvc"/>
      <sheetName val="HDPE-pipe-rates"/>
      <sheetName val="pvc-pipe-rates"/>
      <sheetName val="m"/>
      <sheetName val="Data Road Rev"/>
      <sheetName val="index"/>
      <sheetName val="Rates"/>
      <sheetName val="Data.F8.BTR"/>
      <sheetName val="Convey"/>
      <sheetName val="abs road"/>
      <sheetName val="temp-SDData (2)"/>
      <sheetName val="Road Detail Est."/>
      <sheetName val="REVISED"/>
      <sheetName val="estimate "/>
      <sheetName val="Common "/>
      <sheetName val="data existing_do not delete"/>
      <sheetName val="HDPE"/>
      <sheetName val="DI"/>
      <sheetName val="pvc"/>
      <sheetName val="R_Det"/>
      <sheetName val="Data 07-08 "/>
      <sheetName val="sup dat"/>
      <sheetName val="CI"/>
      <sheetName val="data-sheet"/>
      <sheetName val="Boq"/>
      <sheetName val="COVER"/>
      <sheetName val="int-Dia"/>
      <sheetName val="Motor Data"/>
      <sheetName val="wh_data_R"/>
      <sheetName val="wh_data"/>
      <sheetName val="CPHEEO"/>
      <sheetName val="Input"/>
      <sheetName val="DATA_PRG"/>
      <sheetName val="sg-clay(d)"/>
      <sheetName val="DI PIPE"/>
      <sheetName val="RUBBER GASKETS"/>
      <sheetName val="Levels_(2)6"/>
      <sheetName val="Plant_&amp;__Machinery3"/>
      <sheetName val="Road_data3"/>
      <sheetName val="Lead__RATES3"/>
      <sheetName val="Lead_statement3"/>
      <sheetName val="GF_SB_Ok_3"/>
      <sheetName val="AoR_Finishing"/>
      <sheetName val="Rate"/>
      <sheetName val="hdpe_basic"/>
      <sheetName val="pvc_basic"/>
      <sheetName val="WATER-HAMMER"/>
      <sheetName val="M.R.O"/>
      <sheetName val="labour &amp; Hire-20-21"/>
      <sheetName val="conc-foot-gradeslab"/>
      <sheetName val="Rates_SSR_2008-09"/>
      <sheetName val="hdpe_weights"/>
      <sheetName val="PVC_weights"/>
      <sheetName val="GEN-ABS_Del"/>
      <sheetName val="MS_Rates"/>
      <sheetName val="cover_(2)"/>
      <sheetName val="Bridge_Data_2005-06"/>
      <sheetName val="Data_Road_Rev"/>
      <sheetName val="estimate_"/>
      <sheetName val="Common_"/>
      <sheetName val="data_existing_do_not_delete"/>
      <sheetName val="Lead statement ss5"/>
      <sheetName val="Gen.Abs."/>
      <sheetName val="Sheet1"/>
      <sheetName val="Lead 09-10"/>
      <sheetName val="Data_Base"/>
    </sheetNames>
    <sheetDataSet>
      <sheetData sheetId="0" refreshError="1"/>
      <sheetData sheetId="1" refreshError="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sheetData sheetId="139"/>
      <sheetData sheetId="140"/>
      <sheetData sheetId="141"/>
      <sheetData sheetId="142"/>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2V_3M_SLAB (2)"/>
      <sheetName val="RD_X"/>
      <sheetName val="ROAD_DAM_100M"/>
      <sheetName val="RD_100M"/>
      <sheetName val="CC_WC"/>
      <sheetName val="RD_VENTES"/>
    </sheetNames>
    <sheetDataSet>
      <sheetData sheetId="0">
        <row r="22">
          <cell r="B22">
            <v>0</v>
          </cell>
        </row>
      </sheetData>
      <sheetData sheetId="1"/>
      <sheetData sheetId="2" refreshError="1"/>
      <sheetData sheetId="3"/>
      <sheetData sheetId="4"/>
      <sheetData sheetId="5"/>
      <sheetData sheetId="6"/>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2V_3M_SLAB (2)"/>
      <sheetName val="RD_X"/>
      <sheetName val="ROAD_DAM_100M"/>
      <sheetName val="RD_100M"/>
      <sheetName val="CC_WC"/>
      <sheetName val="RD_VENTES"/>
    </sheetNames>
    <sheetDataSet>
      <sheetData sheetId="0">
        <row r="22">
          <cell r="B22">
            <v>0</v>
          </cell>
        </row>
      </sheetData>
      <sheetData sheetId="1"/>
      <sheetData sheetId="2" refreshError="1"/>
      <sheetData sheetId="3"/>
      <sheetData sheetId="4"/>
      <sheetData sheetId="5"/>
      <sheetData sheetId="6"/>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0000000000000"/>
      <sheetName val="Abstrct "/>
      <sheetName val="Abstrct  CD works"/>
      <sheetName val="est"/>
      <sheetName val="Quarry"/>
      <sheetName val="Lead"/>
      <sheetName val="Slab cul-2m span 1"/>
      <sheetName val="Slab cul-3m span 2"/>
      <sheetName val="Slab cul-2m span 3"/>
      <sheetName val="Slab cul-2m span 4"/>
      <sheetName val="CC over pitching"/>
      <sheetName val="Data CD"/>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Fie,d Data"/>
      <sheetName val="Estimate "/>
      <sheetName val="Levels"/>
      <sheetName val="r"/>
      <sheetName val="HDPE"/>
      <sheetName val="DI"/>
      <sheetName val="pvc"/>
      <sheetName val="hdpe_basic"/>
      <sheetName val="pvc_basic"/>
      <sheetName val="leads"/>
      <sheetName val="final abstract"/>
      <sheetName val="l"/>
      <sheetName val="sectorwise"/>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Plant &amp;  Machinery"/>
      <sheetName val="Labour"/>
      <sheetName val="Material"/>
      <sheetName val="Data.F8.BTR"/>
      <sheetName val="hdpe-rates"/>
      <sheetName val="hdpe weights"/>
      <sheetName val="ssr-rates"/>
      <sheetName val="pvc-rates"/>
      <sheetName val="PVC weights"/>
      <sheetName val="Class IV Qtr. Ele"/>
      <sheetName val="MRATES"/>
      <sheetName val="DATA_ENTRY"/>
      <sheetName val="BTLeads"/>
      <sheetName val="RMR"/>
      <sheetName val="GF SB Ok "/>
      <sheetName val="data existing_do not delete"/>
      <sheetName val="Sheet9"/>
      <sheetName val="GN_ST_10"/>
      <sheetName val="pvc-pipe-rates"/>
      <sheetName val="LEAD S 10-11"/>
      <sheetName val="rdamdata"/>
      <sheetName val="Specification report"/>
      <sheetName val="HDPE-pipe-rates"/>
      <sheetName val="coverpage"/>
      <sheetName val="R_Det"/>
      <sheetName val="Road data"/>
      <sheetName val="mlead"/>
      <sheetName val="abs road"/>
      <sheetName val="C-data"/>
      <sheetName val="GEN-ABS Del"/>
      <sheetName val="Lead  RATES"/>
      <sheetName val="Data_Bit_I"/>
      <sheetName val="maya"/>
      <sheetName val="Input Sheet"/>
      <sheetName val="cover page"/>
      <sheetName val="Sheet2"/>
      <sheetName val="Specification Repoer"/>
      <sheetName val="DETAILED ESTIMATE (2)"/>
      <sheetName val="Data (2)"/>
      <sheetName val="DETAILED ESTIMATE"/>
      <sheetName val="detailed dt22.10.2014"/>
      <sheetName val="PSet(1Ph)"/>
      <sheetName val="comparative"/>
      <sheetName val="seigniorage"/>
      <sheetName val="electrification"/>
      <sheetName val="septic tank"/>
      <sheetName val="ELEC datas"/>
      <sheetName val="san data"/>
      <sheetName val="SEIGNORAGE"/>
      <sheetName val="convey"/>
      <sheetName val="SCHEDULE."/>
      <sheetName val="Est (2)"/>
      <sheetName val="report"/>
      <sheetName val="schedule"/>
      <sheetName val="id"/>
      <sheetName val="CI"/>
      <sheetName val="PRECAST lightconc-II"/>
      <sheetName val="Boq"/>
      <sheetName val="TBAL9697 -group wise  sdpl"/>
      <sheetName val="lead-st"/>
      <sheetName val="p&amp;m"/>
      <sheetName val="GA"/>
      <sheetName val="Abstrct_"/>
      <sheetName val="Abstrct__CD_works"/>
      <sheetName val="Slab_cul-2m_span_1"/>
      <sheetName val="Slab_cul-3m_span_2"/>
      <sheetName val="Slab_cul-2m_span_3"/>
      <sheetName val="Slab_cul-2m_span_4"/>
      <sheetName val="CC_over_pitching"/>
      <sheetName val="Data_CD"/>
      <sheetName val="Lead_Statement"/>
      <sheetName val="package_summary"/>
      <sheetName val="cc_pavement(b)"/>
      <sheetName val="foundations_(b)"/>
      <sheetName val="est__(mord)"/>
      <sheetName val="Check_Slip"/>
      <sheetName val="Sub_Estiamte_(2)"/>
      <sheetName val="Field_Data"/>
      <sheetName val="Field_Data_(2)"/>
      <sheetName val="Field_Data_(3)"/>
      <sheetName val="3day_Count"/>
      <sheetName val="Gen__Abstract"/>
      <sheetName val="Fie,d_Data"/>
      <sheetName val="Estimate_"/>
      <sheetName val="final_abstract"/>
      <sheetName val="PVC_dia"/>
      <sheetName val="sup dat"/>
      <sheetName val="Input"/>
      <sheetName val="Data_Base"/>
      <sheetName val="Factory_rates"/>
      <sheetName val="DATA-BASE"/>
      <sheetName val="Plant_&amp;__Machinery"/>
      <sheetName val="v"/>
      <sheetName val="DATA-ABSTRACT"/>
      <sheetName val="Bridge Data 2005-06"/>
      <sheetName val="Common "/>
      <sheetName val="Nspt-smp-final-ORIGINAL"/>
      <sheetName val="Work_sheet"/>
      <sheetName val="Sheet1 (2)"/>
      <sheetName val="GN-ST-10"/>
      <sheetName val="habs-list"/>
      <sheetName val="nodes"/>
      <sheetName val="other rates"/>
      <sheetName val="in Put sheet"/>
      <sheetName val="Part-A"/>
      <sheetName val="Rates2"/>
      <sheetName val="clvrt_data"/>
      <sheetName val="Bitumen trunk"/>
      <sheetName val="R99 etc"/>
      <sheetName val="Trunk unpaved"/>
      <sheetName val="mas_hab"/>
      <sheetName val="Plant_㫨__Machinery"/>
      <sheetName val="Plant 㫨  Machinery"/>
      <sheetName val="Rates"/>
      <sheetName val="Usage"/>
      <sheetName val="General"/>
      <sheetName val="CD_Data"/>
      <sheetName val="sch"/>
      <sheetName val="Conv. 13-14"/>
      <sheetName val="BTR"/>
      <sheetName val="Line"/>
      <sheetName val="segments-details"/>
      <sheetName val="int-Dia-hdpe"/>
      <sheetName val="int-Dia-pvc"/>
      <sheetName val="Feeder"/>
      <sheetName val="Variables"/>
      <sheetName val="ESTIMATE"/>
      <sheetName val="SSR 2010-11 Rates"/>
      <sheetName val="DATA_PRG"/>
      <sheetName val="Cover"/>
      <sheetName val="c.d.abs.est."/>
      <sheetName val="c.d.data (morth)"/>
      <sheetName val="rd.det.est"/>
      <sheetName val="rd.data"/>
      <sheetName val="mlead "/>
      <sheetName val="Gen Abs"/>
      <sheetName val="Conveayance charges"/>
      <sheetName val="Conveyance"/>
      <sheetName val="Hire"/>
      <sheetName val="ewst"/>
      <sheetName val="cover (2)"/>
      <sheetName val="leads-11-12"/>
      <sheetName val="index"/>
      <sheetName val="data-WC"/>
      <sheetName val="cert"/>
      <sheetName val="Rate"/>
      <sheetName val="Rates SSR 2008-09"/>
      <sheetName val="Data chokanpally"/>
      <sheetName val="Data o"/>
      <sheetName val="Ellis &amp; WS&amp;S"/>
      <sheetName val="Drip mould &amp; Elevation"/>
      <sheetName val="Trussess"/>
      <sheetName val="Leadstatement_"/>
      <sheetName val="COR_EST"/>
      <sheetName val="Abstrct-Part_A"/>
      <sheetName val="TBAL9697_-group_wise__sdpl"/>
      <sheetName val="Data_F8_BTR"/>
      <sheetName val="hdpe_weights"/>
      <sheetName val="PVC_weights"/>
      <sheetName val="Class_IV_Qtr__Ele"/>
      <sheetName val="GF_SB_Ok_"/>
      <sheetName val="data_existing_do_not_delete"/>
      <sheetName val="Specification_report"/>
      <sheetName val="Road_data"/>
      <sheetName val="GEN-ABS_Del"/>
      <sheetName val="LEAD_S_10-11"/>
      <sheetName val="abs_road"/>
      <sheetName val="Lead__RATES"/>
      <sheetName val="PRECAST_lightconc-II"/>
      <sheetName val="Input_Sheet"/>
      <sheetName val="cover_page"/>
      <sheetName val="Specification_Repoer"/>
      <sheetName val="DETAILED_ESTIMATE_(2)"/>
      <sheetName val="Data_(2)"/>
      <sheetName val="DETAILED_ESTIMATE"/>
      <sheetName val="detailed_dt22_10_2014"/>
      <sheetName val="septic_tank"/>
      <sheetName val="ELEC_datas"/>
      <sheetName val="san_data"/>
      <sheetName val="SCHEDULE_"/>
      <sheetName val="Est_(2)"/>
      <sheetName val="well"/>
      <sheetName val="Rate Analysis"/>
      <sheetName val="Lead statement ss5"/>
      <sheetName val="WATER-HAMMER"/>
      <sheetName val="BM-HOOP"/>
      <sheetName val="MRMECADAMoad data"/>
      <sheetName val="Lookup"/>
      <sheetName val="t_prsr"/>
      <sheetName val="wh"/>
      <sheetName val="Dn LF Sluice"/>
      <sheetName val="DATA-2005-06"/>
      <sheetName val="Road Detail Est."/>
      <sheetName val="SPT vs PHI"/>
      <sheetName val="EDWise"/>
      <sheetName val="Proj info- dump1"/>
      <sheetName val="PR-houdump"/>
      <sheetName val="PRICE BID"/>
      <sheetName val="Estt"/>
      <sheetName val="conc-foot-gradeslab"/>
      <sheetName val="_5wgdhabfinal00_01"/>
      <sheetName val="Legal Risk Analysis"/>
      <sheetName val="11.Habitations"/>
      <sheetName val="leads-c"/>
      <sheetName val="detls"/>
      <sheetName val="Improvements"/>
      <sheetName val="Labour &amp; Plant"/>
      <sheetName val="int-Dia"/>
      <sheetName val="1V800"/>
      <sheetName val="entitlements"/>
      <sheetName val="fnote"/>
      <sheetName val="QDTS"/>
      <sheetName val="water-hammar-strenght"/>
      <sheetName val="AV-HDPE"/>
      <sheetName val="Di_gate-HDPE"/>
      <sheetName val="Masonry"/>
      <sheetName val="GBW"/>
      <sheetName val="sand"/>
      <sheetName val="stone"/>
      <sheetName val="Rates-May-14"/>
      <sheetName val="LOCAL RATES"/>
      <sheetName val="Usage "/>
      <sheetName val="dlvoid"/>
      <sheetName val="MRoad data"/>
      <sheetName val="Basicrates"/>
      <sheetName val="temp-SDData (2)"/>
      <sheetName val="Sorted"/>
      <sheetName val="Circular Column"/>
      <sheetName val="Sketch"/>
      <sheetName val="Staff Acco."/>
      <sheetName val="mtc esti"/>
      <sheetName val="MTC-estimate"/>
      <sheetName val="Intro"/>
      <sheetName val="calc"/>
      <sheetName val="Abutment"/>
      <sheetName val="BLOCK-A (MEA.SHEET)"/>
      <sheetName val="#REF"/>
      <sheetName val="labour &amp; Centering"/>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row>
      </sheetData>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refreshError="1">
        <row r="50">
          <cell r="G50">
            <v>300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int-Dia-pvc"/>
      <sheetName val="detls"/>
      <sheetName val="t_prsr"/>
      <sheetName val="R_Det"/>
      <sheetName val="DATA"/>
      <sheetName val="data-WC"/>
      <sheetName val="wh"/>
      <sheetName val="Lead"/>
      <sheetName val="Plant _  Machinery"/>
      <sheetName val="wordsdata"/>
      <sheetName val="RateAnalysis"/>
      <sheetName val="leads"/>
      <sheetName val="maya"/>
      <sheetName val="PVC weights"/>
      <sheetName val="m"/>
      <sheetName val="RATES"/>
      <sheetName val="Leads Entry"/>
      <sheetName val="PVC_dia"/>
      <sheetName val="BTR (2)"/>
      <sheetName val="pvc-rates"/>
      <sheetName val="MTC-estimate"/>
      <sheetName val="Bitumen trunk"/>
      <sheetName val="Feeder"/>
      <sheetName val="R99 etc"/>
      <sheetName val="Trunk unpaved"/>
      <sheetName val="sand"/>
      <sheetName val="stone"/>
      <sheetName val="index"/>
      <sheetName val="Road data"/>
      <sheetName val="v"/>
      <sheetName val="lead-st"/>
      <sheetName val="Data.F8.BTR"/>
      <sheetName val="rdamdata"/>
      <sheetName val="Specification"/>
      <sheetName val="C-data"/>
      <sheetName val="Lead statement ss5"/>
      <sheetName val="MRATES"/>
      <sheetName val="PWH"/>
      <sheetName val="segments-details"/>
      <sheetName val="int-Dia-hdpe"/>
      <sheetName val="habs-list"/>
      <sheetName val="r"/>
      <sheetName val="0000000000000"/>
      <sheetName val="Road Detail Est."/>
      <sheetName val="Line"/>
      <sheetName val="Sheet3"/>
      <sheetName val="WATER-HAMMER"/>
      <sheetName val="LEAD S 10-11"/>
      <sheetName val="General"/>
      <sheetName val="CD Data"/>
      <sheetName val="l"/>
      <sheetName val="Levels"/>
      <sheetName val="pvc-pipe-rates"/>
      <sheetName val="Data_Base"/>
      <sheetName val="abs road"/>
      <sheetName val="Main sheet"/>
      <sheetName val="RMR"/>
      <sheetName val="MRoad data"/>
      <sheetName val="LEAD STATEMENT"/>
      <sheetName val="DATA SHEET"/>
      <sheetName val="Sheet5"/>
      <sheetName val="ssr-rates"/>
      <sheetName val="other rates"/>
      <sheetName val="quarry"/>
      <sheetName val="GA"/>
      <sheetName val="DATA_PRG"/>
      <sheetName val="pvc_basic"/>
      <sheetName val="pvc"/>
      <sheetName val="Estt"/>
      <sheetName val="LEAD (2)"/>
      <sheetName val="Iocount"/>
      <sheetName val="ID"/>
      <sheetName val="bar bending"/>
      <sheetName val="HDPE"/>
      <sheetName val="coverpage"/>
      <sheetName val="Ward areas"/>
      <sheetName val="DI"/>
      <sheetName val="HDPE-pipe-rates"/>
      <sheetName val="hdpe weights"/>
      <sheetName val="THK"/>
      <sheetName val="PRELIM5"/>
      <sheetName val="wh_data_R"/>
      <sheetName val="Usage"/>
      <sheetName val="Common "/>
      <sheetName val="data existing_do not delete"/>
      <sheetName val="Zi-co"/>
      <sheetName val="head loss calc"/>
      <sheetName val="Conveyance"/>
      <sheetName val="Plant_&amp;__Machinery"/>
      <sheetName val="Summary_of_Rates"/>
      <sheetName val="Basic_Approach"/>
      <sheetName val="PVC_weights"/>
      <sheetName val="CD_Data"/>
      <sheetName val="Leads_Entry"/>
      <sheetName val="LEAD_STATEMENT"/>
      <sheetName val="DATA_SHEET"/>
      <sheetName val="SSR 2014-15 Rates"/>
      <sheetName val="Det Est"/>
      <sheetName val="Sheet9"/>
      <sheetName val="hdpe-rates"/>
      <sheetName val="water-hammar-strenght"/>
      <sheetName val="ABS"/>
      <sheetName val="Lookup"/>
      <sheetName val="ws-abs"/>
      <sheetName val="Bill-12"/>
      <sheetName val="mlead"/>
      <sheetName val="DISCHARGE"/>
      <sheetName val="joinery data"/>
      <sheetName val="hdpe_basic"/>
      <sheetName val="Cd"/>
      <sheetName val="Cs"/>
      <sheetName val="CPIPE"/>
      <sheetName val="CPIPE 1"/>
      <sheetName val="TOP SLAB-beams"/>
      <sheetName val="POP"/>
      <sheetName val="CPI"/>
      <sheetName val="WPI C"/>
      <sheetName val="WPI all"/>
      <sheetName val="WPI HM"/>
      <sheetName val="WPI S"/>
      <sheetName val="CLEAR OVER FALL DROP"/>
      <sheetName val="Bridge Est"/>
    </sheetNames>
    <sheetDataSet>
      <sheetData sheetId="0" refreshError="1"/>
      <sheetData sheetId="1" refreshError="1"/>
      <sheetData sheetId="2" refreshError="1">
        <row r="9">
          <cell r="G9" t="str">
            <v>Input Rate</v>
          </cell>
        </row>
        <row r="27">
          <cell r="G27" t="str">
            <v>Input Rate</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row r="12">
          <cell r="L12">
            <v>360</v>
          </cell>
        </row>
      </sheetData>
      <sheetData sheetId="13"/>
      <sheetData sheetId="14"/>
      <sheetData sheetId="15"/>
      <sheetData sheetId="16"/>
      <sheetData sheetId="17"/>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MR"/>
      <sheetName val="Road Abst."/>
      <sheetName val="CD works Abst."/>
      <sheetName val="CC drains Abst."/>
      <sheetName val="Road Detail Est."/>
      <sheetName val="CD works detail Est."/>
      <sheetName val="CC drains detail Est."/>
      <sheetName val="Earth work Cal"/>
      <sheetName val="Earth Volume"/>
      <sheetName val="General Abst."/>
      <sheetName val="Lead Statement"/>
      <sheetName val="Road data"/>
      <sheetName val="CD works data"/>
      <sheetName val="Plant &amp;  Machinery"/>
      <sheetName val="quarry"/>
      <sheetName val="Data"/>
      <sheetName val="Labour"/>
      <sheetName val="Material"/>
      <sheetName val="Levels"/>
      <sheetName val="lead-st"/>
      <sheetName val="Lead"/>
      <sheetName val="r"/>
      <sheetName val="Estimate_Slab"/>
      <sheetName val="Roadlist"/>
      <sheetName val="leads"/>
      <sheetName val="Data.F8.BTR"/>
      <sheetName val="Estimate"/>
      <sheetName val="DATA_PRG"/>
      <sheetName val="detls"/>
      <sheetName val="ssr-rates"/>
      <sheetName val="RATES"/>
      <sheetName val="HDPE"/>
      <sheetName val="DI"/>
      <sheetName val="pvc"/>
      <sheetName val="pvc_basic"/>
      <sheetName val="hdpe_basic"/>
      <sheetName val="t_prsr"/>
      <sheetName val="SSR 2014-15 Rates"/>
      <sheetName val="maya"/>
      <sheetName val="data-WC"/>
      <sheetName val="Leads Entry"/>
      <sheetName val="HDPE-pipe-rates"/>
      <sheetName val="pvc-pipe-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refreshError="1"/>
      <sheetData sheetId="40" refreshError="1"/>
      <sheetData sheetId="41" refreshError="1"/>
      <sheetData sheetId="42"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MR"/>
      <sheetName val="Road Abst."/>
      <sheetName val="CD works Abst."/>
      <sheetName val="CC drains Abst."/>
      <sheetName val="Road Detail Est."/>
      <sheetName val="CD works detail Est."/>
      <sheetName val="CC drains detail Est."/>
      <sheetName val="Earth work Cal"/>
      <sheetName val="Earth Volume"/>
      <sheetName val="General Abst."/>
      <sheetName val="Lead Statement"/>
      <sheetName val="Road data"/>
      <sheetName val="CD works 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s>
    <sheetDataSet>
      <sheetData sheetId="0"/>
      <sheetData sheetId="1"/>
      <sheetData sheetId="2"/>
      <sheetData sheetId="3"/>
      <sheetData sheetId="4"/>
      <sheetData sheetId="5"/>
      <sheetData sheetId="6"/>
      <sheetData sheetId="7"/>
      <sheetData sheetId="8" refreshError="1">
        <row r="7">
          <cell r="F7">
            <v>91</v>
          </cell>
        </row>
      </sheetData>
      <sheetData sheetId="9"/>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s>
    <sheetDataSet>
      <sheetData sheetId="0"/>
      <sheetData sheetId="1"/>
      <sheetData sheetId="2"/>
      <sheetData sheetId="3"/>
      <sheetData sheetId="4"/>
      <sheetData sheetId="5"/>
      <sheetData sheetId="6"/>
      <sheetData sheetId="7"/>
      <sheetData sheetId="8">
        <row r="7">
          <cell r="F7">
            <v>91</v>
          </cell>
        </row>
      </sheetData>
      <sheetData sheetId="9"/>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 val="leads"/>
      <sheetName val="Data"/>
      <sheetName val="Lead"/>
      <sheetName val="Road Detail Est."/>
      <sheetName val="Road data"/>
      <sheetName val="Roadlist"/>
      <sheetName val="Labour"/>
      <sheetName val="Levels"/>
      <sheetName val="temp-SDData (2)"/>
      <sheetName val="Data.F8.BTR"/>
      <sheetName val="quarry"/>
      <sheetName val="Lead statement"/>
      <sheetName val="CD Data"/>
      <sheetName val="t_prsr"/>
      <sheetName val="PVC_dia"/>
      <sheetName val="Specification"/>
      <sheetName val="ssr-rates"/>
      <sheetName val="ESTIMATE"/>
      <sheetName val="RMR"/>
      <sheetName val="Data_Bit_I"/>
      <sheetName val="Summary"/>
      <sheetName val="MRATES"/>
      <sheetName val="Material"/>
      <sheetName val="Plant &amp;  Machinery"/>
      <sheetName val="Road_Detail_Est_2"/>
      <sheetName val="Road_data2"/>
      <sheetName val="temp-SDData_(2)2"/>
      <sheetName val="Data_F8_BTR2"/>
      <sheetName val="Road_Detail_Est_"/>
      <sheetName val="Road_data"/>
      <sheetName val="temp-SDData_(2)"/>
      <sheetName val="Data_F8_BTR"/>
      <sheetName val="Road_Detail_Est_1"/>
      <sheetName val="Road_data1"/>
      <sheetName val="temp-SDData_(2)1"/>
      <sheetName val="Data_F8_BTR1"/>
      <sheetName val="Rising Main"/>
      <sheetName val="EDWise"/>
      <sheetName val="Cd"/>
      <sheetName val="Cs"/>
      <sheetName val="CPIPE"/>
      <sheetName val="THK"/>
      <sheetName val="CPIPE 1"/>
      <sheetName val="RECAPITULATION"/>
      <sheetName val="m"/>
      <sheetName val="stone"/>
      <sheetName val="index"/>
      <sheetName val="pvc-pipe-rates"/>
      <sheetName val="detls"/>
      <sheetName val="Trunk unpaved"/>
      <sheetName val="data-sheet"/>
      <sheetName val="Data_Base"/>
      <sheetName val="Data o"/>
      <sheetName val="Sheet3"/>
      <sheetName val="COLUMN"/>
      <sheetName val="Sheet2"/>
      <sheetName val="sup dat"/>
      <sheetName val="Sheet1"/>
      <sheetName val="rdamdata"/>
      <sheetName val="DATA_PRG"/>
      <sheetName val="MPP_Vemulapally"/>
      <sheetName val="int-Dia-pvc"/>
      <sheetName val=" EST"/>
      <sheetName val="segments-details"/>
      <sheetName val="int-Dia-hdpe"/>
      <sheetName val="habs-list"/>
      <sheetName val="Pipe data"/>
      <sheetName val="Box Culvert data"/>
      <sheetName val="data_sein"/>
      <sheetName val="DATA-BASE"/>
      <sheetName val="DATA-ABSTRACT"/>
      <sheetName val="Convey"/>
      <sheetName val="MRoad data"/>
      <sheetName val="Rates"/>
      <sheetName val="COVER"/>
      <sheetName val="m1"/>
      <sheetName val="Lookup"/>
      <sheetName val="Boq - Flats"/>
      <sheetName val="LOCAL RATES"/>
      <sheetName val="BWSCPlt"/>
      <sheetName val="CI"/>
      <sheetName val="DI"/>
      <sheetName val="G.R.P"/>
      <sheetName val="HDPE"/>
      <sheetName val="PSC REVISED"/>
      <sheetName val="pvc"/>
      <sheetName val="data existing_do not delete"/>
      <sheetName val="0000000000000"/>
      <sheetName val="other rates"/>
      <sheetName val="CLEAR OVER FALL DROP"/>
      <sheetName val="Longitudinal"/>
      <sheetName val="Lead 09-10"/>
      <sheetName val="Legend"/>
      <sheetName val="id"/>
      <sheetName val="procurement"/>
      <sheetName val="abs road"/>
      <sheetName val="Lead-2014-15"/>
      <sheetName val="coverpage"/>
      <sheetName val="Rd.Est"/>
      <sheetName val="hdpe weights"/>
      <sheetName val="PVC weights"/>
      <sheetName val="HT-INTROD"/>
      <sheetName val="Rate"/>
      <sheetName val="final abstract"/>
      <sheetName val="source"/>
      <sheetName val="Lead-1"/>
      <sheetName val="Main-Material"/>
      <sheetName val="scheme area details_block__ c2"/>
      <sheetName val="Main sheet"/>
      <sheetName val=" data sheet "/>
      <sheetName val="Specification report"/>
      <sheetName val="R_Det"/>
      <sheetName val="Det.SC2"/>
      <sheetName val="gen"/>
      <sheetName val="SubAnlysis"/>
      <sheetName val="Marteru"/>
      <sheetName val="Road_Detail_Est_3"/>
      <sheetName val="Road_data3"/>
      <sheetName val="temp-SDData_(2)3"/>
      <sheetName val="Data_F8_BTR3"/>
      <sheetName val="Lead_statement"/>
      <sheetName val="sup_dat"/>
      <sheetName val="Plant_&amp;__Machinery"/>
      <sheetName val="CD_Data"/>
      <sheetName val="Data_o"/>
      <sheetName val="Trunk_unpaved"/>
      <sheetName val="Rising_Main"/>
      <sheetName val="CPIPE_1"/>
      <sheetName val="Pipe_data"/>
      <sheetName val="Box_Culvert_data"/>
      <sheetName val="_EST"/>
      <sheetName val="DATA-2005-06"/>
      <sheetName val="Sheet9"/>
      <sheetName val="conc-foot-gradeslab"/>
    </sheetNames>
    <sheetDataSet>
      <sheetData sheetId="0"/>
      <sheetData sheetId="1">
        <row r="7">
          <cell r="F7">
            <v>91</v>
          </cell>
        </row>
      </sheetData>
      <sheetData sheetId="2"/>
      <sheetData sheetId="3"/>
      <sheetData sheetId="4"/>
      <sheetData sheetId="5"/>
      <sheetData sheetId="6"/>
      <sheetData sheetId="7">
        <row r="7">
          <cell r="F7">
            <v>91</v>
          </cell>
        </row>
      </sheetData>
      <sheetData sheetId="8" refreshError="1">
        <row r="7">
          <cell r="F7">
            <v>91</v>
          </cell>
        </row>
      </sheetData>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1000000000000"/>
      <sheetName val="coverpage"/>
      <sheetName val="TS memo"/>
      <sheetName val="Spn report"/>
      <sheetName val="BTR"/>
      <sheetName val="RMR"/>
      <sheetName val="Road data"/>
      <sheetName val="road est"/>
      <sheetName val="abs road"/>
      <sheetName val="4V800"/>
      <sheetName val="3V800"/>
      <sheetName val="1vof Obul800"/>
      <sheetName val="1V800"/>
      <sheetName val="1V600"/>
      <sheetName val="2V600"/>
      <sheetName val="2V1000"/>
      <sheetName val="HP abs"/>
      <sheetName val="Det. CC"/>
      <sheetName val="Drt Slab"/>
      <sheetName val="Abs_CD_2"/>
      <sheetName val="certificate"/>
      <sheetName val="CBR"/>
      <sheetName val="Gen abs"/>
      <sheetName val="mlead"/>
      <sheetName val="ECV"/>
      <sheetName val="1rX1000"/>
      <sheetName val="TS_memo"/>
      <sheetName val="Spn_report"/>
      <sheetName val="Road_data"/>
      <sheetName val="road_est"/>
      <sheetName val="abs_road"/>
      <sheetName val="1vof_Obul800"/>
      <sheetName val="HP_abs"/>
      <sheetName val="Det__CC"/>
      <sheetName val="Drt_Slab"/>
      <sheetName val="Gen_abs"/>
      <sheetName val="TS_memo1"/>
      <sheetName val="Spn_report1"/>
      <sheetName val="Road_data1"/>
      <sheetName val="road_est1"/>
      <sheetName val="abs_road1"/>
      <sheetName val="1vof_Obul8001"/>
      <sheetName val="HP_abs1"/>
      <sheetName val="Det__CC1"/>
      <sheetName val="Drt_Slab1"/>
      <sheetName val="Gen_abs1"/>
      <sheetName val="ssr-rates"/>
      <sheetName val="Road Detail Est."/>
      <sheetName val="r"/>
      <sheetName val="Lead"/>
      <sheetName val="pvc-rates"/>
      <sheetName val="Estt"/>
      <sheetName val="leads"/>
      <sheetName val="Data_Renuals"/>
      <sheetName val="temp-SDData (2)"/>
      <sheetName val="Data.F8.BTR"/>
      <sheetName val="Labour"/>
      <sheetName val="Material"/>
      <sheetName val="Data_Base"/>
      <sheetName val="Data"/>
      <sheetName val="Plant &amp;  Machinery"/>
      <sheetName val="v"/>
      <sheetName val="Lead statement"/>
      <sheetName val="quarry"/>
      <sheetName val="C-data"/>
      <sheetName val="ABS"/>
      <sheetName val="EST- Laxmidevipally"/>
      <sheetName val="ANGAN"/>
      <sheetName val="final abstract"/>
      <sheetName val="m"/>
      <sheetName val="Levels"/>
      <sheetName val="lead-st"/>
      <sheetName val="gen_abst"/>
      <sheetName val="DATA_PRG"/>
      <sheetName val="sand"/>
      <sheetName val="stone"/>
      <sheetName val="index"/>
      <sheetName val="Specification"/>
      <sheetName val="rdamdata"/>
      <sheetName val="sup dat"/>
      <sheetName val="sluice-AC"/>
      <sheetName val="WATER-HAMMER"/>
      <sheetName val="EST"/>
      <sheetName val="sluice-PVC"/>
      <sheetName val="Airvalve-HDPE"/>
      <sheetName val="Part-A"/>
      <sheetName val="HDPE-pipe-rates"/>
      <sheetName val="pvc-pipe-rates"/>
      <sheetName val="Sheet9"/>
      <sheetName val="t_prsr"/>
      <sheetName val="wh"/>
      <sheetName val="Sheet3"/>
      <sheetName val="data existing_do not delete"/>
      <sheetName val="Bridge Data 2005-06"/>
      <sheetName val="DATA SHEET"/>
      <sheetName val="PROCTOR"/>
      <sheetName val="Works"/>
      <sheetName val="General"/>
      <sheetName val="RATES"/>
      <sheetName val="CD Data"/>
      <sheetName val="Line"/>
      <sheetName val="other rates"/>
      <sheetName val="MRATES"/>
      <sheetName val="Data-ELSR"/>
      <sheetName val="detls"/>
      <sheetName val="maya"/>
      <sheetName val="Sheet2"/>
      <sheetName val="Mortars"/>
      <sheetName val="BOQ_Direct_selling cost"/>
      <sheetName val="DATA-BASE"/>
      <sheetName val="DATA-ABSTRACT"/>
      <sheetName val="SSR 2015-16"/>
      <sheetName val="habs-list"/>
      <sheetName val="nodes"/>
      <sheetName val="Usage"/>
      <sheetName val="PVC_dia"/>
      <sheetName val="Calendar"/>
      <sheetName val="HDPE"/>
      <sheetName val="DI"/>
      <sheetName val="pvc"/>
      <sheetName val="hdpe_basic"/>
      <sheetName val="pvc_basic"/>
      <sheetName val="Lead statement ss5"/>
      <sheetName val="Cover"/>
      <sheetName val="Specification report"/>
    </sheetNames>
    <sheetDataSet>
      <sheetData sheetId="0"/>
      <sheetData sheetId="1"/>
      <sheetData sheetId="2"/>
      <sheetData sheetId="3"/>
      <sheetData sheetId="4"/>
      <sheetData sheetId="5"/>
      <sheetData sheetId="6" refreshError="1">
        <row r="21">
          <cell r="L21">
            <v>931.346</v>
          </cell>
        </row>
        <row r="23">
          <cell r="L23">
            <v>703.64600000000007</v>
          </cell>
        </row>
        <row r="25">
          <cell r="L25">
            <v>224.46899999999999</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 statement (2)"/>
      <sheetName val="Lead"/>
      <sheetName val="Data_Renuals"/>
      <sheetName val="Estimate"/>
      <sheetName val="spe"/>
      <sheetName val="Conveyance"/>
      <sheetName val="r"/>
      <sheetName val="Data_Base"/>
      <sheetName val="Specification"/>
      <sheetName val="Plant &amp;  Machinery"/>
      <sheetName val="RMR"/>
      <sheetName val="sand"/>
      <sheetName val="stone"/>
      <sheetName val="index"/>
      <sheetName val="Leads"/>
      <sheetName val="Road data"/>
      <sheetName val="Material"/>
      <sheetName val="data existing_do not delete"/>
      <sheetName val="ABS"/>
      <sheetName val="m"/>
      <sheetName val="other rates"/>
      <sheetName val="Road Detail Est."/>
      <sheetName val="pvc-pipe-rates"/>
      <sheetName val="ssr-rates"/>
      <sheetName val="Lead statement"/>
      <sheetName val="v"/>
      <sheetName val="l"/>
      <sheetName val="Labour"/>
      <sheetName val="WATER-HAMMER"/>
      <sheetName val="0000000000000"/>
      <sheetName val="rdamdata"/>
      <sheetName val="Estt"/>
      <sheetName val="data"/>
      <sheetName val="Sheet1"/>
      <sheetName val="MTC-estimate"/>
      <sheetName val="t_prsr"/>
      <sheetName val="wh"/>
      <sheetName val="Sheet2"/>
      <sheetName val="BTR"/>
    </sheetNames>
    <sheetDataSet>
      <sheetData sheetId="0"/>
      <sheetData sheetId="1" refreshError="1">
        <row r="15">
          <cell r="N15">
            <v>992.13</v>
          </cell>
        </row>
      </sheetData>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sr-rates"/>
      <sheetName val="Plant &amp;  Machinery"/>
      <sheetName val="Material"/>
      <sheetName val="Labour"/>
      <sheetName val="LEADS"/>
      <sheetName val="Road data"/>
      <sheetName val="pvc-pipe-rates"/>
      <sheetName val="Lead statement"/>
      <sheetName val="m"/>
      <sheetName val="data existing_do not delete"/>
      <sheetName val="Specification"/>
      <sheetName val="Lead"/>
      <sheetName val="MRATES"/>
      <sheetName val="0000000000000"/>
      <sheetName val="segments-details"/>
      <sheetName val="int-Dia-hdpe"/>
      <sheetName val="habs-list"/>
      <sheetName val="int-Dia-pvc"/>
      <sheetName val="DATA"/>
      <sheetName val="Data_Base"/>
      <sheetName val="HDPE"/>
      <sheetName val="DI"/>
      <sheetName val="pvc"/>
      <sheetName val="Specification report"/>
      <sheetName val="RMR"/>
      <sheetName val="GROUND FLOOR"/>
      <sheetName val="sand"/>
      <sheetName val="stone"/>
      <sheetName val="maya"/>
      <sheetName val="GA"/>
      <sheetName val="C-data"/>
      <sheetName val="Civil SSR"/>
      <sheetName val="WS Data"/>
      <sheetName val="ST"/>
      <sheetName val="Sump"/>
      <sheetName val="quarry"/>
      <sheetName val="Data-ELSR"/>
      <sheetName val="Data_Renuals"/>
      <sheetName val="ABS"/>
      <sheetName val="DATA-BASE"/>
      <sheetName val="DATA-ABSTRACT"/>
      <sheetName val="Process"/>
      <sheetName val="other rates"/>
      <sheetName val="data1"/>
      <sheetName val="Data.F8.BTR"/>
      <sheetName val="Road Detail Est."/>
      <sheetName val="rdamdata"/>
      <sheetName val="rates"/>
      <sheetName val="Sheet1"/>
      <sheetName val="SSR"/>
      <sheetName val="temp-SDData (2)"/>
      <sheetName val="id"/>
      <sheetName val="bldg"/>
      <sheetName val="Road data "/>
      <sheetName val="SPECS"/>
      <sheetName val="Sheet9"/>
      <sheetName val="Bridge Data 2005-06"/>
      <sheetName val="MRoad data"/>
      <sheetName val="Main sheet"/>
      <sheetName val="Convey"/>
      <sheetName val="cert"/>
      <sheetName val="DATA_PRG"/>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p&amp;m"/>
      <sheetName val="Proforma -II "/>
      <sheetName val="C.R G.F"/>
      <sheetName val="pvc_basic"/>
      <sheetName val="FINAL LEAD"/>
      <sheetName val="select items_PMW"/>
      <sheetName val="COVER"/>
      <sheetName val="road est"/>
      <sheetName val="m lead"/>
      <sheetName val="mlead"/>
      <sheetName val="CFForecast detail"/>
      <sheetName val="DI Rate Analysis"/>
      <sheetName val="Economic RisingMain  Ph-I"/>
      <sheetName val="dlvoid"/>
      <sheetName val="slab"/>
      <sheetName val="DL CAL"/>
      <sheetName val="Sorted"/>
      <sheetName val="1V800"/>
      <sheetName val="materials"/>
      <sheetName val="Plant_&amp;__Machinery"/>
      <sheetName val="Road_data"/>
      <sheetName val="Lead_statement"/>
      <sheetName val="data_existing_do_not_delete"/>
      <sheetName val="Plant_&amp;__Machinery1"/>
      <sheetName val="Road_data1"/>
      <sheetName val="Lead_statement1"/>
      <sheetName val="data_existing_do_not_delete1"/>
      <sheetName val="Dn SLRB (R2)"/>
      <sheetName val="Data_"/>
      <sheetName val="Sheet1 (2)"/>
      <sheetName val="Part-A"/>
      <sheetName val="Basicrates"/>
      <sheetName val="C.D.Abs.Est."/>
      <sheetName val="Aug,02"/>
      <sheetName val="Summary"/>
      <sheetName val="CD Data"/>
      <sheetName val="RM"/>
      <sheetName val="SLAB  DATA"/>
      <sheetName val="Sheet2"/>
      <sheetName val="Bill-12"/>
      <sheetName val="MTC-estimate"/>
      <sheetName val="pt-cw"/>
      <sheetName val="Data-2010-11"/>
      <sheetName val="sept-plan"/>
      <sheetName val="BOQ"/>
      <sheetName val="PUMP_DATA"/>
      <sheetName val="FINAL DATA"/>
      <sheetName val="Road data.PS"/>
      <sheetName val="Road data  PH"/>
      <sheetName val="RA-markate"/>
      <sheetName val="GF SB Ok "/>
      <sheetName val="Design"/>
      <sheetName val="t_prsr"/>
      <sheetName val="detls"/>
      <sheetName val="wh"/>
      <sheetName val="Sheet3"/>
      <sheetName val="Data o"/>
      <sheetName val="bASICDATA"/>
      <sheetName val="Specification_report"/>
      <sheetName val="GROUND_FLOOR"/>
      <sheetName val="Civil_SSR"/>
      <sheetName val="WS_Data"/>
      <sheetName val="Data_F8_BTR"/>
      <sheetName val="Road_Detail_Est_"/>
      <sheetName val="other_rates"/>
      <sheetName val="temp-SDData_(2)"/>
      <sheetName val="Road_data_"/>
      <sheetName val="Bridge_Data_2005-06"/>
      <sheetName val="MRoad_data"/>
      <sheetName val="Main_sheet"/>
      <sheetName val="51"/>
      <sheetName val="d-safe DELUXE"/>
      <sheetName val="sup dat"/>
      <sheetName val="Hydraulic Design (Pipe)"/>
      <sheetName val="Sub -  Analysis"/>
      <sheetName val="Levels"/>
      <sheetName val="abs road"/>
      <sheetName val="R_Det"/>
      <sheetName val="Note"/>
      <sheetName val="GN-ST-10"/>
      <sheetName val="hdpe weights"/>
      <sheetName val="Sheet5"/>
      <sheetName val="PVC weights"/>
      <sheetName val="ESTIMATE"/>
      <sheetName val="Lookup"/>
      <sheetName val="hdpe_basic"/>
      <sheetName val="BTR (2)"/>
      <sheetName val="Nspt-smp-final-ORIGINAL"/>
      <sheetName val="SS ENERGISE"/>
      <sheetName val="MA"/>
      <sheetName val="Lead statement ss5"/>
      <sheetName val="section"/>
      <sheetName val="road safety datas"/>
      <sheetName val="Marteru"/>
      <sheetName val="FT-05-02IsoBOM"/>
      <sheetName val="Bitumen trunk"/>
      <sheetName val="Feeder"/>
      <sheetName val="R99 etc"/>
      <sheetName val="Trunk unpaved"/>
      <sheetName val="lead modified"/>
      <sheetName val="Crust"/>
      <sheetName val="Supplier"/>
      <sheetName val="sg-clay(d)"/>
      <sheetName val="Design of two-way slab"/>
      <sheetName val="Data Road"/>
      <sheetName val="basic-data"/>
      <sheetName val="Pile cap"/>
      <sheetName val="Works"/>
      <sheetName val="CC road"/>
      <sheetName val="Road Est."/>
      <sheetName val="ABUT MASTER"/>
      <sheetName val="User input"/>
      <sheetName val="PVC_dia"/>
      <sheetName val="Sheet11"/>
      <sheetName val="Sheet03"/>
      <sheetName val="FIRST"/>
      <sheetName val="General"/>
      <sheetName val="(1)FILL FIRST"/>
      <sheetName val="Rectangular Beam"/>
      <sheetName val="Analy"/>
      <sheetName val="Leads 05-06"/>
      <sheetName val="SCHEMATIC-EX&amp;PR"/>
      <sheetName val="STAMT"/>
      <sheetName val="1-Pop Proj"/>
      <sheetName val="Labour &amp; Plant"/>
      <sheetName val="BASE_ALL"/>
      <sheetName val="SLAB DESIGN"/>
      <sheetName val="Estt"/>
      <sheetName val="Rising Main"/>
      <sheetName val="EST"/>
      <sheetName val="Civil Boq"/>
      <sheetName val="BTR"/>
      <sheetName val="ord-lost_98&amp;99"/>
      <sheetName val="MRMECADAMoad data"/>
      <sheetName val="WATER-HAMMER"/>
      <sheetName val="DET-ABS(toilet&amp;residence of ju)"/>
      <sheetName val="Boppudi data sheet "/>
      <sheetName val="Common "/>
      <sheetName val="Usage"/>
      <sheetName val="Abs_CD_2"/>
      <sheetName val="coverpage"/>
      <sheetName val="ECV"/>
      <sheetName val="MPP_Gundlapally1"/>
      <sheetName val="int-Dia"/>
      <sheetName val="nodes"/>
      <sheetName val="JAWAHAR-hyd-original"/>
      <sheetName val="RF"/>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Conveyance"/>
      <sheetName val="Work_sheet"/>
      <sheetName val="wh_data"/>
      <sheetName val="wh_data_R"/>
      <sheetName val="CPHEEO"/>
      <sheetName val="input"/>
      <sheetName val=" data sheet "/>
      <sheetName val="Attributes"/>
      <sheetName val="LEAD S 10-11"/>
      <sheetName val="DATA SHEET FOR 2012 - 13"/>
      <sheetName val="LEAD 2013-14"/>
      <sheetName val="DATA SHEET"/>
      <sheetName val="Final FRL"/>
      <sheetName val="POL_D"/>
      <sheetName val="ANGAN"/>
      <sheetName val="Dn_SLRB_(R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abour"/>
      <sheetName val="Lead"/>
      <sheetName val="MRATES"/>
      <sheetName val="stone"/>
      <sheetName val="Road data"/>
      <sheetName val="Nspt-smp-final-ORIGINAL"/>
      <sheetName val="m"/>
      <sheetName val="Labour rates"/>
      <sheetName val="Legal Risk Analysis"/>
      <sheetName val="Basic Rates"/>
      <sheetName val="LEADS"/>
      <sheetName val="Summary"/>
      <sheetName val="Civil Boq"/>
      <sheetName val="data"/>
      <sheetName val="WS Data"/>
      <sheetName val="Note"/>
      <sheetName val="0000000000000"/>
      <sheetName val="Specification"/>
      <sheetName val="Lead statement"/>
      <sheetName val="Data_Base"/>
      <sheetName val="Main sheet"/>
      <sheetName val="WITH STACKING CHARGES"/>
      <sheetName val="Material"/>
      <sheetName val="Road Detail Est."/>
      <sheetName val="RMR"/>
      <sheetName val="G F  (2)"/>
      <sheetName val="Data_Renuals"/>
      <sheetName val="pvc"/>
      <sheetName val="ABS"/>
      <sheetName val="pvc-pipe-rates"/>
      <sheetName val="data existing_do not delete"/>
      <sheetName val="ssr-rates"/>
      <sheetName val="DATA-BASE"/>
      <sheetName val="DATA-ABSTRACT"/>
      <sheetName val="Cover-MEstt."/>
      <sheetName val="Table10"/>
      <sheetName val="Table11"/>
      <sheetName val="Table12"/>
      <sheetName val="Data.F8.BTR"/>
      <sheetName val="Plant &amp;  Machinery"/>
      <sheetName val="bldg"/>
      <sheetName val="SSR 2014-15 Rates"/>
      <sheetName val="Proforma -II "/>
      <sheetName val="sand"/>
      <sheetName val="sectorwise"/>
      <sheetName val="organi synthesis lab"/>
      <sheetName val="t_prsr"/>
      <sheetName val="wh"/>
      <sheetName val="detls"/>
      <sheetName val="SPT vs PHI"/>
      <sheetName val="MTC-estimate"/>
      <sheetName val="Sent NHO"/>
      <sheetName val="quarry"/>
      <sheetName val="Sheet1"/>
      <sheetName val="HDPE"/>
      <sheetName val="Cover Page"/>
      <sheetName val="DATA_PRG"/>
      <sheetName val="maya"/>
      <sheetName val="DI"/>
      <sheetName val="moments-table(tri)"/>
      <sheetName val="Outlet Details"/>
      <sheetName val="Table9"/>
      <sheetName val="Sheet2"/>
      <sheetName val="other rates"/>
      <sheetName val="Calc1"/>
      <sheetName val="Part-A"/>
      <sheetName val="LEAD S 10-11"/>
      <sheetName val="Levels"/>
      <sheetName val="GF SB Ok "/>
      <sheetName val="Mahendra hills"/>
      <sheetName val="Sorted"/>
      <sheetName val="int-Dia"/>
      <sheetName val="int-Dia-hdpe"/>
      <sheetName val="PUMP_DATA"/>
      <sheetName val="coverpage"/>
      <sheetName val="DATA SHEET"/>
      <sheetName val="mlead"/>
      <sheetName val="W. SUPPLY"/>
      <sheetName val="Estt"/>
      <sheetName val="clvrt_data"/>
      <sheetName val="abs road"/>
      <sheetName val="R_Det"/>
      <sheetName val="Common "/>
      <sheetName val="General"/>
      <sheetName val="Road_data"/>
      <sheetName val="Civil_Boq"/>
      <sheetName val="Mahendra_hills"/>
      <sheetName val="Cover"/>
    </sheetNames>
    <sheetDataSet>
      <sheetData sheetId="0"/>
      <sheetData sheetId="1"/>
      <sheetData sheetId="2"/>
      <sheetData sheetId="3"/>
      <sheetData sheetId="4"/>
      <sheetData sheetId="5"/>
      <sheetData sheetId="6"/>
      <sheetData sheetId="7"/>
      <sheetData sheetId="8" refreshError="1">
        <row r="2">
          <cell r="F2">
            <v>100</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2V_3M_SLAB (2)"/>
      <sheetName val="RD_X"/>
      <sheetName val="ROAD_DAM_100M"/>
      <sheetName val="RD_100M"/>
      <sheetName val="CC_WC"/>
      <sheetName val="RD_VENTES"/>
      <sheetName val="r"/>
      <sheetName val="Lead"/>
      <sheetName val="XXXXX"/>
      <sheetName val="XXXXXXXXXXXXX"/>
      <sheetName val="TS Memo"/>
      <sheetName val="schedule"/>
      <sheetName val="Sch B"/>
      <sheetName val="Cover"/>
      <sheetName val="Input"/>
      <sheetName val="NF"/>
      <sheetName val="Final note"/>
      <sheetName val="Gen Abs"/>
      <sheetName val="Gen-Com"/>
      <sheetName val="road_est"/>
      <sheetName val="Compa"/>
      <sheetName val="CD Abs"/>
      <sheetName val="600 dia"/>
      <sheetName val="600 dia_2V"/>
      <sheetName val="1000 dia_1V"/>
      <sheetName val="CD-Com"/>
      <sheetName val="1000 dia_2V"/>
      <sheetName val="10002V Com"/>
      <sheetName val="Side Drain"/>
      <sheetName val="Road Seigneorage"/>
      <sheetName val="Drain-com"/>
      <sheetName val="furniture"/>
      <sheetName val="Furn-Comp"/>
      <sheetName val="Data Road Rev"/>
      <sheetName val="Data New Tech "/>
      <sheetName val="BITCAM Cold Mix"/>
      <sheetName val="DATA-CD "/>
      <sheetName val="Road Furniture-Data"/>
      <sheetName val="retaining wall"/>
      <sheetName val="Hard passage 5175"/>
      <sheetName val="1000 dia_3V"/>
      <sheetName val="1.20m slab cul"/>
      <sheetName val="1.5m slab cul"/>
      <sheetName val="4m slab"/>
      <sheetName val="5m slab"/>
      <sheetName val="2V 2 m slab cul"/>
      <sheetName val="Causeway 7950"/>
      <sheetName val="Repairs to Exe. pipe cvt. Total"/>
      <sheetName val="Repairs to Exe. pipe cvt. 0435"/>
      <sheetName val="Repairs to Exe. pipe cvt. 1475,"/>
      <sheetName val="Repairs to Exe. pipe cvt. 2300"/>
      <sheetName val="Repairs to Exe. pipe cvt. 3250"/>
      <sheetName val="900 dia_1V"/>
      <sheetName val="Protection"/>
      <sheetName val="Protection wall"/>
      <sheetName val="Wearing Coat"/>
      <sheetName val="other rates"/>
      <sheetName val="Hire"/>
      <sheetName val="Conv"/>
      <sheetName val="RCCPipes"/>
      <sheetName val="Hire (2)"/>
      <sheetName val="other rates (2)"/>
    </sheetNames>
    <sheetDataSet>
      <sheetData sheetId="0">
        <row r="20">
          <cell r="H20">
            <v>4</v>
          </cell>
        </row>
      </sheetData>
      <sheetData sheetId="1"/>
      <sheetData sheetId="2" refreshError="1"/>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s>
    <sheetDataSet>
      <sheetData sheetId="0" refreshError="1"/>
      <sheetData sheetId="1" refreshError="1"/>
      <sheetData sheetId="2" refreshError="1"/>
      <sheetData sheetId="3" refreshError="1"/>
      <sheetData sheetId="4" refreshError="1">
        <row r="4">
          <cell r="F4">
            <v>65</v>
          </cell>
        </row>
      </sheetData>
      <sheetData sheetId="5"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XXXXXXX"/>
      <sheetName val="cover-page"/>
      <sheetName val="insp-report-SE"/>
      <sheetName val="insp-report"/>
      <sheetName val="spe-report"/>
      <sheetName val="GEN-ABST"/>
      <sheetName val="cd-abst"/>
      <sheetName val="sch-B"/>
      <sheetName val="DE"/>
      <sheetName val="CR"/>
      <sheetName val="cc-150m"/>
      <sheetName val="traffic"/>
      <sheetName val="cc-50"/>
      <sheetName val="WC-40M"/>
      <sheetName val="WC-50m "/>
      <sheetName val="4-900mm"/>
      <sheetName val="3-900mm"/>
      <sheetName val="3-600mm"/>
      <sheetName val="2-600mm"/>
      <sheetName val="1-900mm"/>
      <sheetName val="50m-RD"/>
      <sheetName val="data-WC"/>
      <sheetName val="data-600-9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index"/>
      <sheetName val="0000000000000"/>
      <sheetName val="data"/>
      <sheetName val="RateAnalysis"/>
      <sheetName val="wordsdata"/>
      <sheetName val="DI"/>
      <sheetName val="pvc_basic"/>
      <sheetName val="Suppl-data"/>
      <sheetName val="細目"/>
      <sheetName val="Lead"/>
      <sheetName val="wh"/>
      <sheetName val="r"/>
      <sheetName val="data-WC"/>
      <sheetName val="Boppudi data sheet "/>
      <sheetName val="pvc"/>
      <sheetName val="Input"/>
      <sheetName val="Road Detail Est."/>
      <sheetName val="BTR (2)"/>
      <sheetName val="v"/>
      <sheetName val="Arrp data (3)"/>
      <sheetName val="detls"/>
      <sheetName val="maya"/>
      <sheetName val="leads"/>
      <sheetName val="hdpe weights"/>
      <sheetName val="PVC weights"/>
      <sheetName val="Ward areas"/>
      <sheetName val="Zi-co"/>
      <sheetName val="lead-st"/>
      <sheetName val="HDPE"/>
      <sheetName val="C-data"/>
      <sheetName val="m"/>
      <sheetName val="other rates"/>
      <sheetName val="17.2"/>
      <sheetName val="labour &amp; Hire-20-21"/>
      <sheetName val="Main sheet"/>
      <sheetName val="Road data"/>
      <sheetName val="LEAD S 10-11"/>
      <sheetName val="LEAD STATEMENT"/>
      <sheetName val="DATA SHEET"/>
      <sheetName val="data existing_do not delete"/>
      <sheetName val="data.f8.btr"/>
      <sheetName val="DATA-BASE"/>
      <sheetName val="DATA-ABSTRACT"/>
      <sheetName val="THK"/>
      <sheetName val="bar bending"/>
      <sheetName val=" data sheet "/>
      <sheetName val="ssr-rates"/>
      <sheetName val="Data_Base"/>
      <sheetName val="Cover"/>
      <sheetName val="stone"/>
      <sheetName val="Levels"/>
      <sheetName val="Specification"/>
      <sheetName val="WATER-HAMMER"/>
      <sheetName val="Data_Renuals"/>
      <sheetName val="Sheet5"/>
      <sheetName val="RMR"/>
      <sheetName val="Leads Entry"/>
      <sheetName val="Lead-11-12"/>
      <sheetName val="Civil Boq"/>
      <sheetName val="Nspt-smp-final-ORIGINAL"/>
      <sheetName val="MRATES"/>
      <sheetName val="PLAN_FEB97"/>
      <sheetName val="mlead"/>
      <sheetName val="Cd"/>
      <sheetName val="Cs"/>
      <sheetName val="CPIPE"/>
      <sheetName val="CPIPE 1"/>
      <sheetName val="Iocount"/>
      <sheetName val="rdamdata"/>
      <sheetName val="t_prsr"/>
      <sheetName val="Fin Sum"/>
      <sheetName val="PM"/>
      <sheetName val="Det. Secty bld"/>
      <sheetName val="Backup PRW - VIIA"/>
      <sheetName val="PROG_DATA"/>
    </sheetNames>
    <sheetDataSet>
      <sheetData sheetId="0" refreshError="1"/>
      <sheetData sheetId="1" refreshError="1"/>
      <sheetData sheetId="2" refreshError="1"/>
      <sheetData sheetId="3" refreshError="1"/>
      <sheetData sheetId="4" refreshError="1">
        <row r="3">
          <cell r="D3">
            <v>93.6</v>
          </cell>
        </row>
        <row r="69">
          <cell r="D69">
            <v>46.8</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XXXXXXXXXXXXX"/>
      <sheetName val="XXXXXXXXXXXX0"/>
      <sheetName val="connect status"/>
      <sheetName val="Census"/>
      <sheetName val="3 day"/>
      <sheetName val="Hydraulic(3.00) 1vent (2)"/>
      <sheetName val="COVER"/>
      <sheetName val="ave lead (calculation))"/>
      <sheetName val="3m-S1"/>
      <sheetName val="2m-S1"/>
      <sheetName val="Spec Report "/>
      <sheetName val="CBR Cert"/>
      <sheetName val="Inspect Report EE"/>
      <sheetName val="traffic"/>
      <sheetName val="design1"/>
      <sheetName val="design1 (2)"/>
      <sheetName val="Ls 250"/>
      <sheetName val="Ls 200"/>
      <sheetName val="Lead"/>
      <sheetName val="LS"/>
      <sheetName val="CS"/>
      <sheetName val="CS -color"/>
      <sheetName val="Pro-C"/>
      <sheetName val="CS-color les"/>
      <sheetName val="Quarry"/>
      <sheetName val="CD-PC-Data"/>
      <sheetName val="PC1000"/>
      <sheetName val="CC pave"/>
      <sheetName val="Ave lead"/>
      <sheetName val="Data"/>
      <sheetName val="Gen-abs"/>
      <sheetName val="Prof -C "/>
      <sheetName val="prof-B"/>
      <sheetName val="Hydraulic"/>
      <sheetName val="data(MORD)"/>
      <sheetName val="Esti"/>
      <sheetName val="Esti -part -b"/>
      <sheetName val="Data CD"/>
      <sheetName val="Hydraulic(2.00) 1vent"/>
      <sheetName val="Labour"/>
      <sheetName val="Mate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ver"/>
      <sheetName val="Input"/>
      <sheetName val="Schedule-A"/>
      <sheetName val="Spicification Report "/>
      <sheetName val="abs"/>
      <sheetName val="ESt - FF"/>
      <sheetName val="Drains"/>
      <sheetName val="Toilet"/>
      <sheetName val="septic"/>
      <sheetName val="WATER SUPPLY"/>
      <sheetName val="Drain"/>
      <sheetName val="CC Flooring"/>
      <sheetName val="flooring"/>
      <sheetName val="Drains (2)"/>
      <sheetName val="Drains (3)"/>
      <sheetName val="Drains (4)"/>
      <sheetName val="Drains 5"/>
      <sheetName val="Drains 6"/>
      <sheetName val="Drains 7"/>
      <sheetName val="Drains 8"/>
      <sheetName val="Drains 9"/>
      <sheetName val="Drains 10-1"/>
      <sheetName val="Drains 10-1 (2)"/>
      <sheetName val="Drains 10-1 (3)"/>
      <sheetName val="Drains 10-1 (4)"/>
      <sheetName val="Drains 11"/>
      <sheetName val="Drains 12"/>
      <sheetName val="Drains 13"/>
      <sheetName val="Drains 14"/>
      <sheetName val="Drains 15"/>
      <sheetName val="Drains 16"/>
      <sheetName val="Drains 17"/>
      <sheetName val="Drains -1"/>
      <sheetName val="Drains -2"/>
      <sheetName val="Drains -3"/>
      <sheetName val="Drains -4"/>
      <sheetName val="TS Estimate"/>
      <sheetName val="WE"/>
      <sheetName val="CS"/>
      <sheetName val="Datas"/>
      <sheetName val="Sanitary&amp;water supply DATA  (2)"/>
      <sheetName val="Sal Wood Door &amp; Window (2)"/>
      <sheetName val="Lead"/>
      <sheetName val="conv"/>
      <sheetName val="Sal Wood Door &amp; Window"/>
      <sheetName val="furniture"/>
      <sheetName val="water &amp; sanitation"/>
      <sheetName val="Sanitary&amp;water supply DATA "/>
      <sheetName val="Chart1"/>
      <sheetName val="ele"/>
      <sheetName val="Ele data "/>
      <sheetName val="Elec Estimate"/>
      <sheetName val="Sanitory Estimate"/>
      <sheetName val="Septic tank"/>
      <sheetName val="Bore &amp; Pumpset"/>
      <sheetName val="Furniture "/>
      <sheetName val="20 TNs Detailed Est "/>
      <sheetName val="Bar Bending Schedule"/>
      <sheetName val="Flush Door  Shutter Country"/>
      <sheetName val=" Doors window- Country 2.0- 1.2"/>
      <sheetName val="Teak-flush shutters"/>
      <sheetName val=" Doors window- Teak "/>
      <sheetName val=" Doors and windows "/>
      <sheetName val="seignorage charges"/>
      <sheetName val="lawn"/>
      <sheetName val="lawn data"/>
      <sheetName val="MP LADS  CHECK LIST"/>
      <sheetName val="CDP CHECK LIST"/>
      <sheetName val="photo"/>
      <sheetName val="Key map"/>
      <sheetName val="Complition Report"/>
      <sheetName val="work done check list"/>
      <sheetName val="non payment"/>
      <sheetName val="EE letter"/>
      <sheetName val="MPDO INSPECTION "/>
      <sheetName val="agreement"/>
      <sheetName val="WD check list"/>
      <sheetName val="EE letter (2)"/>
      <sheetName val="MPDO INSPECTION  (2)"/>
      <sheetName val="photo (2)"/>
      <sheetName val="non payment (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refreshError="1"/>
      <sheetData sheetId="41" refreshError="1"/>
      <sheetData sheetId="42">
        <row r="7">
          <cell r="R7">
            <v>60000</v>
          </cell>
        </row>
        <row r="39">
          <cell r="P39">
            <v>0</v>
          </cell>
        </row>
        <row r="42">
          <cell r="O42">
            <v>81</v>
          </cell>
        </row>
        <row r="43">
          <cell r="O43">
            <v>109</v>
          </cell>
        </row>
      </sheetData>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
  <sheetViews>
    <sheetView workbookViewId="0"/>
  </sheetViews>
  <sheetFormatPr defaultRowHeight="12.75"/>
  <sheetData/>
  <phoneticPr fontId="0"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3:Q51"/>
  <sheetViews>
    <sheetView topLeftCell="A45" zoomScale="130" zoomScaleNormal="130" zoomScaleSheetLayoutView="150" workbookViewId="0">
      <selection activeCell="D44" sqref="D44"/>
    </sheetView>
  </sheetViews>
  <sheetFormatPr defaultColWidth="9.33203125" defaultRowHeight="14.25"/>
  <cols>
    <col min="1" max="1" width="2.33203125" style="55" customWidth="1"/>
    <col min="2" max="2" width="35.1640625" style="55" customWidth="1"/>
    <col min="3" max="3" width="24.6640625" style="55" customWidth="1"/>
    <col min="4" max="4" width="14.33203125" style="55" customWidth="1"/>
    <col min="5" max="5" width="17.33203125" style="55" customWidth="1"/>
    <col min="6" max="6" width="1.33203125" style="55" customWidth="1"/>
    <col min="7" max="7" width="9.33203125" style="55"/>
    <col min="8" max="8" width="16.6640625" style="55" customWidth="1"/>
    <col min="9" max="9" width="9.33203125" style="55"/>
    <col min="10" max="17" width="0" style="55" hidden="1" customWidth="1"/>
    <col min="18" max="16384" width="9.33203125" style="55"/>
  </cols>
  <sheetData>
    <row r="3" spans="2:8" ht="50.25" customHeight="1">
      <c r="B3" s="67" t="s">
        <v>40</v>
      </c>
      <c r="C3" s="517" t="s">
        <v>360</v>
      </c>
      <c r="D3" s="518"/>
      <c r="E3" s="518"/>
      <c r="F3" s="518"/>
      <c r="G3" s="518"/>
      <c r="H3" s="518"/>
    </row>
    <row r="4" spans="2:8">
      <c r="B4" s="55" t="s">
        <v>41</v>
      </c>
      <c r="C4" s="55" t="str">
        <f>CONCATENATE(C48,)</f>
        <v>MGNREGS</v>
      </c>
    </row>
    <row r="5" spans="2:8">
      <c r="B5" s="55" t="s">
        <v>59</v>
      </c>
      <c r="C5" s="58">
        <v>5</v>
      </c>
      <c r="D5" s="55" t="s">
        <v>178</v>
      </c>
    </row>
    <row r="6" spans="2:8" hidden="1">
      <c r="B6" s="55" t="s">
        <v>42</v>
      </c>
      <c r="C6" s="57" t="s">
        <v>155</v>
      </c>
    </row>
    <row r="7" spans="2:8" hidden="1">
      <c r="B7" s="55" t="s">
        <v>43</v>
      </c>
      <c r="C7" s="57"/>
    </row>
    <row r="8" spans="2:8" hidden="1">
      <c r="B8" s="55" t="s">
        <v>44</v>
      </c>
      <c r="C8" s="57"/>
    </row>
    <row r="9" spans="2:8" hidden="1">
      <c r="B9" s="55" t="s">
        <v>39</v>
      </c>
      <c r="C9" s="59">
        <v>50</v>
      </c>
    </row>
    <row r="10" spans="2:8" hidden="1">
      <c r="B10" s="55" t="s">
        <v>60</v>
      </c>
      <c r="C10" s="59">
        <v>40</v>
      </c>
    </row>
    <row r="11" spans="2:8" hidden="1">
      <c r="B11" s="55" t="s">
        <v>45</v>
      </c>
      <c r="C11" s="59">
        <v>22</v>
      </c>
    </row>
    <row r="12" spans="2:8" hidden="1">
      <c r="B12" s="55" t="s">
        <v>21</v>
      </c>
      <c r="C12" s="59"/>
    </row>
    <row r="13" spans="2:8" hidden="1">
      <c r="B13" s="55" t="s">
        <v>74</v>
      </c>
      <c r="C13" s="56"/>
    </row>
    <row r="14" spans="2:8" hidden="1">
      <c r="B14" s="55" t="s">
        <v>46</v>
      </c>
      <c r="C14" s="57" t="s">
        <v>75</v>
      </c>
      <c r="D14" s="55" t="s">
        <v>47</v>
      </c>
    </row>
    <row r="15" spans="2:8" hidden="1">
      <c r="B15" s="55" t="s">
        <v>48</v>
      </c>
      <c r="C15" s="57" t="s">
        <v>153</v>
      </c>
      <c r="D15" s="60"/>
    </row>
    <row r="16" spans="2:8" hidden="1">
      <c r="B16" s="55" t="s">
        <v>49</v>
      </c>
      <c r="C16" s="57" t="s">
        <v>153</v>
      </c>
      <c r="D16" s="60"/>
    </row>
    <row r="17" spans="2:17" hidden="1">
      <c r="B17" s="55" t="s">
        <v>50</v>
      </c>
      <c r="C17" s="57" t="s">
        <v>154</v>
      </c>
      <c r="D17" s="60"/>
    </row>
    <row r="18" spans="2:17" hidden="1">
      <c r="B18" s="55" t="s">
        <v>51</v>
      </c>
      <c r="C18" s="57" t="s">
        <v>38</v>
      </c>
      <c r="D18" s="60"/>
    </row>
    <row r="19" spans="2:17" hidden="1">
      <c r="B19" s="55" t="s">
        <v>72</v>
      </c>
    </row>
    <row r="20" spans="2:17" hidden="1">
      <c r="B20" s="55" t="s">
        <v>67</v>
      </c>
      <c r="C20" s="59">
        <v>30.75</v>
      </c>
    </row>
    <row r="21" spans="2:17" hidden="1">
      <c r="B21" s="55" t="s">
        <v>68</v>
      </c>
      <c r="C21" s="59">
        <v>3.75</v>
      </c>
    </row>
    <row r="22" spans="2:17" hidden="1">
      <c r="B22" s="55" t="s">
        <v>69</v>
      </c>
      <c r="C22" s="59">
        <v>0.17</v>
      </c>
    </row>
    <row r="23" spans="2:17" hidden="1">
      <c r="B23" s="55" t="s">
        <v>70</v>
      </c>
      <c r="C23" s="59">
        <v>0.1</v>
      </c>
    </row>
    <row r="24" spans="2:17" hidden="1">
      <c r="B24" s="55" t="s">
        <v>71</v>
      </c>
      <c r="C24" s="59">
        <v>0.1</v>
      </c>
    </row>
    <row r="25" spans="2:17">
      <c r="C25" s="58" t="s">
        <v>237</v>
      </c>
      <c r="E25" s="61"/>
      <c r="F25" s="61"/>
      <c r="G25" s="61" t="s">
        <v>94</v>
      </c>
      <c r="H25" s="314" t="s">
        <v>368</v>
      </c>
      <c r="I25" s="62"/>
      <c r="J25" s="62"/>
    </row>
    <row r="26" spans="2:17" ht="25.5">
      <c r="B26" s="283" t="s">
        <v>361</v>
      </c>
      <c r="C26" s="282" t="s">
        <v>362</v>
      </c>
      <c r="E26" s="61"/>
      <c r="F26" s="61"/>
      <c r="G26" s="62"/>
      <c r="H26" s="62"/>
      <c r="I26" s="62"/>
      <c r="J26" s="62"/>
    </row>
    <row r="27" spans="2:17">
      <c r="B27" s="284" t="s">
        <v>221</v>
      </c>
      <c r="C27" s="375" t="s">
        <v>363</v>
      </c>
      <c r="E27" s="61"/>
      <c r="F27" s="61"/>
      <c r="G27" s="62"/>
      <c r="H27" s="62"/>
      <c r="I27" s="62"/>
      <c r="J27" s="62"/>
    </row>
    <row r="28" spans="2:17" ht="15" customHeight="1">
      <c r="E28" s="61"/>
      <c r="F28" s="61"/>
      <c r="G28" s="61" t="s">
        <v>172</v>
      </c>
      <c r="H28" s="314" t="s">
        <v>369</v>
      </c>
      <c r="I28" s="62"/>
      <c r="J28" s="62"/>
    </row>
    <row r="29" spans="2:17">
      <c r="B29" s="316" t="s">
        <v>364</v>
      </c>
      <c r="C29" s="315" t="s">
        <v>173</v>
      </c>
    </row>
    <row r="30" spans="2:17">
      <c r="B30" s="316" t="s">
        <v>366</v>
      </c>
      <c r="C30" s="316" t="s">
        <v>365</v>
      </c>
      <c r="E30" s="61"/>
      <c r="F30" s="61"/>
      <c r="G30" s="61" t="s">
        <v>177</v>
      </c>
      <c r="H30" s="373" t="str">
        <f>H28</f>
        <v>Ansanpally</v>
      </c>
      <c r="I30" s="62"/>
    </row>
    <row r="31" spans="2:17">
      <c r="B31" s="55" t="s">
        <v>224</v>
      </c>
      <c r="C31" s="316" t="s">
        <v>367</v>
      </c>
    </row>
    <row r="32" spans="2:17" ht="24" customHeight="1">
      <c r="B32" s="55" t="s">
        <v>159</v>
      </c>
      <c r="C32" s="63"/>
      <c r="D32" s="264" t="s">
        <v>210</v>
      </c>
      <c r="E32" s="317">
        <v>0.16500000000000001</v>
      </c>
      <c r="F32" s="264"/>
      <c r="G32" s="55" t="s">
        <v>213</v>
      </c>
      <c r="J32" s="516"/>
      <c r="K32" s="516"/>
      <c r="L32" s="516"/>
      <c r="M32" s="516"/>
      <c r="N32" s="516"/>
      <c r="O32" s="516"/>
      <c r="P32" s="516"/>
      <c r="Q32" s="516"/>
    </row>
    <row r="33" spans="1:8">
      <c r="D33" s="264" t="s">
        <v>211</v>
      </c>
      <c r="E33" s="317">
        <v>3.1</v>
      </c>
      <c r="F33" s="264"/>
      <c r="G33" s="55" t="s">
        <v>213</v>
      </c>
    </row>
    <row r="34" spans="1:8">
      <c r="B34" s="51"/>
      <c r="C34" s="52"/>
      <c r="D34" s="264" t="s">
        <v>212</v>
      </c>
      <c r="E34" s="317">
        <v>0.45</v>
      </c>
      <c r="F34" s="264"/>
      <c r="G34" s="55" t="s">
        <v>213</v>
      </c>
    </row>
    <row r="35" spans="1:8">
      <c r="B35" s="51" t="s">
        <v>274</v>
      </c>
      <c r="C35" s="52"/>
    </row>
    <row r="36" spans="1:8" ht="59.1" customHeight="1">
      <c r="A36" s="85">
        <v>1</v>
      </c>
      <c r="B36" s="519" t="s">
        <v>276</v>
      </c>
      <c r="C36" s="519"/>
      <c r="D36" s="519"/>
      <c r="E36" s="519"/>
      <c r="F36" s="67" t="s">
        <v>272</v>
      </c>
      <c r="G36" s="515" t="s">
        <v>275</v>
      </c>
      <c r="H36" s="515"/>
    </row>
    <row r="37" spans="1:8" ht="22.35" customHeight="1">
      <c r="A37" s="85">
        <f>A36+1</f>
        <v>2</v>
      </c>
      <c r="B37" s="520" t="s">
        <v>271</v>
      </c>
      <c r="C37" s="520"/>
      <c r="D37" s="520"/>
      <c r="E37" s="520"/>
      <c r="F37" s="67" t="s">
        <v>272</v>
      </c>
      <c r="G37" s="515">
        <v>150</v>
      </c>
      <c r="H37" s="515"/>
    </row>
    <row r="38" spans="1:8" ht="22.35" customHeight="1">
      <c r="A38" s="85">
        <f>A37+1</f>
        <v>3</v>
      </c>
      <c r="B38" s="313" t="s">
        <v>273</v>
      </c>
      <c r="C38" s="52"/>
      <c r="F38" s="67" t="s">
        <v>272</v>
      </c>
      <c r="G38" s="515">
        <v>5</v>
      </c>
      <c r="H38" s="515"/>
    </row>
    <row r="39" spans="1:8">
      <c r="B39" s="51"/>
      <c r="C39" s="52"/>
    </row>
    <row r="40" spans="1:8" s="64" customFormat="1">
      <c r="B40" s="121" t="s">
        <v>174</v>
      </c>
      <c r="C40" s="122" t="s">
        <v>175</v>
      </c>
      <c r="D40" s="123" t="s">
        <v>176</v>
      </c>
      <c r="E40" s="123"/>
      <c r="F40" s="123"/>
    </row>
    <row r="41" spans="1:8">
      <c r="B41" s="124" t="s">
        <v>205</v>
      </c>
      <c r="C41" s="318" t="s">
        <v>370</v>
      </c>
      <c r="D41" s="318">
        <v>36</v>
      </c>
    </row>
    <row r="42" spans="1:8">
      <c r="B42" s="124" t="s">
        <v>206</v>
      </c>
      <c r="C42" s="318" t="s">
        <v>285</v>
      </c>
      <c r="D42" s="318">
        <v>5</v>
      </c>
    </row>
    <row r="43" spans="1:8" s="65" customFormat="1">
      <c r="B43" s="125" t="s">
        <v>50</v>
      </c>
      <c r="C43" s="318" t="s">
        <v>371</v>
      </c>
      <c r="D43" s="318">
        <v>12</v>
      </c>
    </row>
    <row r="44" spans="1:8">
      <c r="B44" s="126" t="s">
        <v>21</v>
      </c>
      <c r="C44" s="318" t="s">
        <v>38</v>
      </c>
      <c r="D44" s="318">
        <v>5</v>
      </c>
    </row>
    <row r="45" spans="1:8" ht="12.75" customHeight="1">
      <c r="B45" s="126" t="s">
        <v>232</v>
      </c>
      <c r="C45" s="65" t="s">
        <v>294</v>
      </c>
      <c r="D45" s="65">
        <v>62</v>
      </c>
    </row>
    <row r="46" spans="1:8" ht="15.75" customHeight="1">
      <c r="B46" s="55" t="s">
        <v>13</v>
      </c>
      <c r="D46" s="288">
        <v>5000</v>
      </c>
    </row>
    <row r="47" spans="1:8" ht="19.5" customHeight="1">
      <c r="B47" s="55" t="s">
        <v>62</v>
      </c>
      <c r="D47" s="288">
        <v>49000</v>
      </c>
    </row>
    <row r="48" spans="1:8" s="66" customFormat="1">
      <c r="B48" s="265"/>
      <c r="C48" s="265" t="s">
        <v>106</v>
      </c>
      <c r="D48" s="265"/>
      <c r="E48" s="265"/>
      <c r="F48" s="265"/>
      <c r="G48" s="265"/>
    </row>
    <row r="49" spans="2:8" s="66" customFormat="1">
      <c r="B49" s="265" t="s">
        <v>184</v>
      </c>
      <c r="C49" s="319">
        <v>136</v>
      </c>
      <c r="D49" s="266"/>
      <c r="E49" s="266"/>
      <c r="F49" s="266"/>
      <c r="G49" s="265"/>
    </row>
    <row r="50" spans="2:8" s="66" customFormat="1">
      <c r="B50" s="265" t="s">
        <v>6</v>
      </c>
      <c r="C50" s="266">
        <f>C5*100000</f>
        <v>500000</v>
      </c>
      <c r="D50" s="266"/>
      <c r="E50" s="266"/>
      <c r="F50" s="266"/>
      <c r="G50" s="265"/>
      <c r="H50" s="267">
        <f>ROUND(C49/C50*100000,0)</f>
        <v>27</v>
      </c>
    </row>
    <row r="51" spans="2:8" s="66" customFormat="1">
      <c r="B51" s="265" t="s">
        <v>185</v>
      </c>
      <c r="C51" s="266">
        <f>'Estmate  '!N51</f>
        <v>8642.539999999979</v>
      </c>
      <c r="D51" s="266"/>
      <c r="E51" s="265"/>
      <c r="F51" s="265"/>
      <c r="G51" s="265"/>
    </row>
  </sheetData>
  <mergeCells count="7">
    <mergeCell ref="G38:H38"/>
    <mergeCell ref="J32:Q32"/>
    <mergeCell ref="C3:H3"/>
    <mergeCell ref="B36:E36"/>
    <mergeCell ref="B37:E37"/>
    <mergeCell ref="G36:H36"/>
    <mergeCell ref="G37:H37"/>
  </mergeCells>
  <phoneticPr fontId="19" type="noConversion"/>
  <pageMargins left="0.75" right="0.75" top="1" bottom="1" header="0.5" footer="0.5"/>
  <pageSetup scale="7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B1:O38"/>
  <sheetViews>
    <sheetView view="pageBreakPreview" topLeftCell="A19" zoomScale="89" zoomScaleNormal="100" zoomScaleSheetLayoutView="89" workbookViewId="0">
      <selection activeCell="S16" sqref="S16"/>
    </sheetView>
  </sheetViews>
  <sheetFormatPr defaultColWidth="8.83203125" defaultRowHeight="15"/>
  <cols>
    <col min="1" max="1" width="5.33203125" style="12" customWidth="1"/>
    <col min="2" max="2" width="3.33203125" style="12" customWidth="1"/>
    <col min="3" max="3" width="4.6640625" style="12" customWidth="1"/>
    <col min="4" max="4" width="8.83203125" style="12" customWidth="1"/>
    <col min="5" max="5" width="7.33203125" style="12" customWidth="1"/>
    <col min="6" max="6" width="8.83203125" style="12" customWidth="1"/>
    <col min="7" max="7" width="3.33203125" style="12" customWidth="1"/>
    <col min="8" max="8" width="13.33203125" style="12" customWidth="1"/>
    <col min="9" max="9" width="10.83203125" style="12" customWidth="1"/>
    <col min="10" max="10" width="7.5" style="12" customWidth="1"/>
    <col min="11" max="11" width="3.1640625" style="12" hidden="1" customWidth="1"/>
    <col min="12" max="12" width="8.83203125" style="12" hidden="1" customWidth="1"/>
    <col min="13" max="13" width="4.83203125" style="12" customWidth="1"/>
    <col min="14" max="14" width="6.83203125" style="12" customWidth="1"/>
    <col min="15" max="15" width="4.83203125" style="12" customWidth="1"/>
    <col min="16" max="16384" width="8.83203125" style="12"/>
  </cols>
  <sheetData>
    <row r="1" spans="2:14">
      <c r="B1" s="9"/>
      <c r="C1" s="10"/>
      <c r="D1" s="10"/>
      <c r="E1" s="10"/>
      <c r="F1" s="10"/>
      <c r="G1" s="10"/>
      <c r="H1" s="10"/>
      <c r="I1" s="10"/>
      <c r="J1" s="10"/>
      <c r="K1" s="10"/>
      <c r="L1" s="10"/>
      <c r="M1" s="10"/>
      <c r="N1" s="11"/>
    </row>
    <row r="2" spans="2:14" ht="22.5" customHeight="1">
      <c r="B2" s="13"/>
      <c r="N2" s="14"/>
    </row>
    <row r="3" spans="2:14" ht="25.5">
      <c r="B3" s="13"/>
      <c r="D3" s="525" t="s">
        <v>99</v>
      </c>
      <c r="E3" s="525"/>
      <c r="F3" s="525"/>
      <c r="G3" s="525"/>
      <c r="H3" s="525"/>
      <c r="I3" s="525"/>
      <c r="J3" s="525"/>
      <c r="N3" s="14"/>
    </row>
    <row r="4" spans="2:14">
      <c r="B4" s="13"/>
      <c r="D4" s="15"/>
      <c r="E4" s="15"/>
      <c r="F4" s="15"/>
      <c r="G4" s="16"/>
      <c r="H4" s="16"/>
      <c r="I4" s="16"/>
      <c r="J4" s="16"/>
      <c r="N4" s="14"/>
    </row>
    <row r="5" spans="2:14" ht="65.25" customHeight="1">
      <c r="B5" s="13"/>
      <c r="D5" s="15"/>
      <c r="E5" s="15"/>
      <c r="F5" s="15"/>
      <c r="G5" s="16"/>
      <c r="H5" s="16"/>
      <c r="I5" s="16"/>
      <c r="J5" s="16"/>
      <c r="N5" s="14"/>
    </row>
    <row r="6" spans="2:14">
      <c r="B6" s="13"/>
      <c r="D6" s="15"/>
      <c r="E6" s="15"/>
      <c r="F6" s="15"/>
      <c r="G6" s="16"/>
      <c r="H6" s="16"/>
      <c r="I6" s="16"/>
      <c r="J6" s="16"/>
      <c r="N6" s="14"/>
    </row>
    <row r="7" spans="2:14" ht="25.5">
      <c r="B7" s="13"/>
      <c r="D7" s="525" t="s">
        <v>92</v>
      </c>
      <c r="E7" s="525"/>
      <c r="F7" s="525"/>
      <c r="G7" s="525"/>
      <c r="H7" s="525"/>
      <c r="I7" s="525"/>
      <c r="J7" s="525"/>
      <c r="N7" s="14"/>
    </row>
    <row r="8" spans="2:14">
      <c r="B8" s="13"/>
      <c r="D8" s="15"/>
      <c r="E8" s="15"/>
      <c r="F8" s="15"/>
      <c r="G8" s="16"/>
      <c r="H8" s="16"/>
      <c r="I8" s="16"/>
      <c r="J8" s="16"/>
      <c r="N8" s="14"/>
    </row>
    <row r="9" spans="2:14">
      <c r="B9" s="13"/>
      <c r="D9" s="15"/>
      <c r="E9" s="15"/>
      <c r="F9" s="15"/>
      <c r="G9" s="16"/>
      <c r="H9" s="16"/>
      <c r="I9" s="16"/>
      <c r="J9" s="16"/>
      <c r="N9" s="14"/>
    </row>
    <row r="10" spans="2:14" ht="26.25">
      <c r="B10" s="13"/>
      <c r="D10" s="526" t="s">
        <v>372</v>
      </c>
      <c r="E10" s="526"/>
      <c r="F10" s="526"/>
      <c r="G10" s="526"/>
      <c r="H10" s="526"/>
      <c r="I10" s="526"/>
      <c r="J10" s="526"/>
      <c r="N10" s="14"/>
    </row>
    <row r="11" spans="2:14">
      <c r="B11" s="13"/>
      <c r="D11" s="15"/>
      <c r="E11" s="15"/>
      <c r="F11" s="15"/>
      <c r="G11" s="16"/>
      <c r="H11" s="16"/>
      <c r="I11" s="16"/>
      <c r="J11" s="16"/>
      <c r="N11" s="14"/>
    </row>
    <row r="12" spans="2:14">
      <c r="B12" s="13"/>
      <c r="D12" s="15"/>
      <c r="E12" s="15"/>
      <c r="F12" s="15"/>
      <c r="G12" s="16"/>
      <c r="H12" s="16"/>
      <c r="I12" s="16"/>
      <c r="J12" s="16"/>
      <c r="N12" s="14"/>
    </row>
    <row r="13" spans="2:14">
      <c r="B13" s="13"/>
      <c r="D13" s="15"/>
      <c r="E13" s="15"/>
      <c r="F13" s="15"/>
      <c r="G13" s="16"/>
      <c r="H13" s="16"/>
      <c r="I13" s="16"/>
      <c r="J13" s="16"/>
      <c r="N13" s="14"/>
    </row>
    <row r="14" spans="2:14">
      <c r="B14" s="13"/>
      <c r="D14" s="15"/>
      <c r="E14" s="15"/>
      <c r="F14" s="15"/>
      <c r="G14" s="16"/>
      <c r="H14" s="16"/>
      <c r="I14" s="16"/>
      <c r="J14" s="16"/>
      <c r="N14" s="14"/>
    </row>
    <row r="15" spans="2:14">
      <c r="B15" s="13"/>
      <c r="D15" s="15"/>
      <c r="E15" s="15"/>
      <c r="F15" s="15"/>
      <c r="G15" s="16"/>
      <c r="H15" s="16"/>
      <c r="I15" s="16"/>
      <c r="J15" s="16"/>
      <c r="N15" s="14"/>
    </row>
    <row r="16" spans="2:14" ht="87.75" customHeight="1">
      <c r="B16" s="13"/>
      <c r="C16" s="528" t="str">
        <f>Entry!C3</f>
        <v>Construction of  CC Road &amp; Drains in Ansanpally(V) of  Indalwai Mandal</v>
      </c>
      <c r="D16" s="528"/>
      <c r="E16" s="528"/>
      <c r="F16" s="528"/>
      <c r="G16" s="528"/>
      <c r="H16" s="528"/>
      <c r="I16" s="528"/>
      <c r="J16" s="528"/>
      <c r="K16" s="528"/>
      <c r="L16" s="528"/>
      <c r="M16" s="528"/>
      <c r="N16" s="14"/>
    </row>
    <row r="17" spans="2:14" ht="24.75" customHeight="1">
      <c r="B17" s="13"/>
      <c r="D17" s="17"/>
      <c r="E17" s="17"/>
      <c r="F17" s="17"/>
      <c r="G17" s="17"/>
      <c r="H17" s="17"/>
      <c r="I17" s="17"/>
      <c r="J17" s="17"/>
      <c r="N17" s="14"/>
    </row>
    <row r="18" spans="2:14" s="19" customFormat="1" ht="15.75" customHeight="1">
      <c r="B18" s="18"/>
      <c r="D18" s="524" t="s">
        <v>103</v>
      </c>
      <c r="E18" s="524"/>
      <c r="F18" s="524"/>
      <c r="G18" s="20"/>
      <c r="H18" s="527" t="s">
        <v>373</v>
      </c>
      <c r="I18" s="527"/>
      <c r="J18" s="527"/>
      <c r="N18" s="21"/>
    </row>
    <row r="19" spans="2:14" s="19" customFormat="1" ht="27" customHeight="1">
      <c r="B19" s="18"/>
      <c r="D19" s="522" t="s">
        <v>374</v>
      </c>
      <c r="E19" s="522"/>
      <c r="F19" s="522" t="s">
        <v>106</v>
      </c>
      <c r="G19" s="22" t="s">
        <v>105</v>
      </c>
      <c r="H19" s="23">
        <f>H22</f>
        <v>5</v>
      </c>
      <c r="I19" s="19" t="s">
        <v>93</v>
      </c>
      <c r="N19" s="21"/>
    </row>
    <row r="20" spans="2:14" s="19" customFormat="1" ht="23.25" customHeight="1">
      <c r="B20" s="18"/>
      <c r="D20" s="522"/>
      <c r="E20" s="522"/>
      <c r="F20" s="522"/>
      <c r="G20" s="22"/>
      <c r="H20" s="23"/>
      <c r="J20" s="24"/>
      <c r="N20" s="21"/>
    </row>
    <row r="21" spans="2:14" ht="16.5">
      <c r="B21" s="18"/>
      <c r="N21" s="21"/>
    </row>
    <row r="22" spans="2:14" s="19" customFormat="1" ht="23.25" hidden="1" customHeight="1">
      <c r="B22" s="18"/>
      <c r="D22" s="523" t="s">
        <v>107</v>
      </c>
      <c r="E22" s="523"/>
      <c r="F22" s="523"/>
      <c r="G22" s="22" t="s">
        <v>105</v>
      </c>
      <c r="H22" s="25">
        <f>Entry!C5</f>
        <v>5</v>
      </c>
      <c r="I22" s="26" t="s">
        <v>93</v>
      </c>
      <c r="N22" s="21"/>
    </row>
    <row r="23" spans="2:14" s="28" customFormat="1">
      <c r="B23" s="27"/>
      <c r="D23" s="28" t="s">
        <v>108</v>
      </c>
      <c r="N23" s="29"/>
    </row>
    <row r="24" spans="2:14" s="28" customFormat="1">
      <c r="B24" s="27"/>
      <c r="N24" s="29"/>
    </row>
    <row r="25" spans="2:14" s="28" customFormat="1" hidden="1">
      <c r="B25" s="27"/>
      <c r="E25" s="30"/>
      <c r="N25" s="29"/>
    </row>
    <row r="26" spans="2:14" s="28" customFormat="1" hidden="1">
      <c r="B26" s="27"/>
      <c r="E26" s="30"/>
      <c r="N26" s="29"/>
    </row>
    <row r="27" spans="2:14" s="28" customFormat="1">
      <c r="B27" s="27"/>
      <c r="E27" s="521" t="s">
        <v>94</v>
      </c>
      <c r="F27" s="521"/>
      <c r="G27" s="28" t="str">
        <f>Entry!H25</f>
        <v>Indalwai</v>
      </c>
      <c r="N27" s="29"/>
    </row>
    <row r="28" spans="2:14" s="28" customFormat="1">
      <c r="B28" s="27"/>
      <c r="E28" s="30"/>
      <c r="N28" s="29"/>
    </row>
    <row r="29" spans="2:14" s="28" customFormat="1">
      <c r="B29" s="27"/>
      <c r="E29" s="30"/>
      <c r="N29" s="29"/>
    </row>
    <row r="30" spans="2:14" s="28" customFormat="1">
      <c r="B30" s="27"/>
      <c r="E30" s="30"/>
      <c r="F30" s="30" t="s">
        <v>95</v>
      </c>
      <c r="G30" s="28" t="str">
        <f>Entry!C30</f>
        <v>PRSD Dichpally</v>
      </c>
      <c r="N30" s="29"/>
    </row>
    <row r="31" spans="2:14" s="28" customFormat="1">
      <c r="B31" s="27"/>
      <c r="N31" s="29"/>
    </row>
    <row r="32" spans="2:14" s="28" customFormat="1">
      <c r="B32" s="27"/>
      <c r="G32" s="31"/>
      <c r="N32" s="29"/>
    </row>
    <row r="33" spans="2:15" s="28" customFormat="1" hidden="1">
      <c r="B33" s="27"/>
      <c r="N33" s="29"/>
    </row>
    <row r="34" spans="2:15" hidden="1">
      <c r="B34" s="13"/>
      <c r="N34" s="14"/>
    </row>
    <row r="35" spans="2:15" hidden="1">
      <c r="B35" s="13"/>
      <c r="N35" s="14"/>
    </row>
    <row r="36" spans="2:15" ht="15.75">
      <c r="B36" s="13"/>
      <c r="E36" s="28" t="s">
        <v>179</v>
      </c>
      <c r="F36" s="28"/>
      <c r="G36" s="28" t="s">
        <v>375</v>
      </c>
      <c r="N36" s="14"/>
    </row>
    <row r="37" spans="2:15">
      <c r="B37" s="13"/>
      <c r="N37" s="14"/>
    </row>
    <row r="38" spans="2:15" ht="15.75" thickBot="1">
      <c r="B38" s="32"/>
      <c r="C38" s="33"/>
      <c r="D38" s="33"/>
      <c r="E38" s="33"/>
      <c r="F38" s="33"/>
      <c r="G38" s="33"/>
      <c r="H38" s="33"/>
      <c r="I38" s="33"/>
      <c r="J38" s="33"/>
      <c r="K38" s="33"/>
      <c r="L38" s="33"/>
      <c r="M38" s="33"/>
      <c r="N38" s="34"/>
      <c r="O38" s="12" t="s">
        <v>109</v>
      </c>
    </row>
  </sheetData>
  <mergeCells count="10">
    <mergeCell ref="E27:F27"/>
    <mergeCell ref="D19:F19"/>
    <mergeCell ref="D22:F22"/>
    <mergeCell ref="D18:F18"/>
    <mergeCell ref="D3:J3"/>
    <mergeCell ref="D7:J7"/>
    <mergeCell ref="D10:J10"/>
    <mergeCell ref="D20:F20"/>
    <mergeCell ref="H18:J18"/>
    <mergeCell ref="C16:M16"/>
  </mergeCells>
  <phoneticPr fontId="35" type="noConversion"/>
  <printOptions horizontalCentered="1"/>
  <pageMargins left="0.53" right="0.3" top="1" bottom="1" header="0.5" footer="0.5"/>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S30"/>
  <sheetViews>
    <sheetView view="pageBreakPreview" topLeftCell="A16" zoomScaleSheetLayoutView="100" workbookViewId="0">
      <selection activeCell="H29" sqref="H29:I29"/>
    </sheetView>
  </sheetViews>
  <sheetFormatPr defaultColWidth="10.6640625" defaultRowHeight="14.25"/>
  <cols>
    <col min="1" max="1" width="4.33203125" style="68" customWidth="1"/>
    <col min="2" max="2" width="19.6640625" style="68" customWidth="1"/>
    <col min="3" max="3" width="9.6640625" style="68" customWidth="1"/>
    <col min="4" max="4" width="4" style="68" customWidth="1"/>
    <col min="5" max="5" width="4.83203125" style="68" customWidth="1"/>
    <col min="6" max="6" width="11" style="68" customWidth="1"/>
    <col min="7" max="7" width="15.5" style="68" customWidth="1"/>
    <col min="8" max="8" width="12.33203125" style="68" customWidth="1"/>
    <col min="9" max="9" width="11.1640625" style="68" customWidth="1"/>
    <col min="10" max="11" width="10.6640625" style="68"/>
    <col min="12" max="12" width="110.6640625" style="68" customWidth="1"/>
    <col min="13" max="16384" width="10.6640625" style="68"/>
  </cols>
  <sheetData>
    <row r="1" spans="1:19" ht="18">
      <c r="A1" s="529" t="s">
        <v>85</v>
      </c>
      <c r="B1" s="529"/>
      <c r="C1" s="529"/>
      <c r="D1" s="529"/>
      <c r="E1" s="529"/>
      <c r="F1" s="529"/>
      <c r="G1" s="529"/>
      <c r="H1" s="529"/>
      <c r="I1" s="529"/>
    </row>
    <row r="2" spans="1:19" ht="53.25" customHeight="1">
      <c r="A2" s="531" t="str">
        <f>CONCATENATE("                             Specification report to accompany the detailed estimate for the work  ",Entry!C3,)</f>
        <v xml:space="preserve">                             Specification report to accompany the detailed estimate for the work  Construction of  CC Road &amp; Drains in Ansanpally(V) of  Indalwai Mandal</v>
      </c>
      <c r="B2" s="531"/>
      <c r="C2" s="531"/>
      <c r="D2" s="531"/>
      <c r="E2" s="531"/>
      <c r="F2" s="531"/>
      <c r="G2" s="531"/>
      <c r="H2" s="531"/>
      <c r="I2" s="531"/>
    </row>
    <row r="3" spans="1:19" ht="9.75" customHeight="1">
      <c r="A3" s="129"/>
      <c r="B3" s="129"/>
      <c r="C3" s="129"/>
      <c r="D3" s="129"/>
      <c r="E3" s="129"/>
      <c r="F3" s="129"/>
      <c r="G3" s="129"/>
      <c r="H3" s="129"/>
      <c r="I3" s="129"/>
    </row>
    <row r="4" spans="1:19" s="69" customFormat="1" ht="15">
      <c r="A4" s="130"/>
      <c r="B4" s="131" t="str">
        <f>Entry!C48</f>
        <v>MGNREGS</v>
      </c>
      <c r="C4" s="132"/>
      <c r="D4" s="130"/>
      <c r="E4" s="130"/>
      <c r="F4" s="133"/>
      <c r="G4" s="133" t="s">
        <v>0</v>
      </c>
      <c r="H4" s="134">
        <f>Entry!C5</f>
        <v>5</v>
      </c>
      <c r="I4" s="130" t="s">
        <v>37</v>
      </c>
      <c r="L4" s="54"/>
      <c r="M4" s="71"/>
      <c r="N4" s="71"/>
      <c r="O4" s="70"/>
      <c r="P4" s="54"/>
      <c r="Q4" s="71" t="s">
        <v>104</v>
      </c>
      <c r="R4" s="70">
        <v>18</v>
      </c>
      <c r="S4" s="54"/>
    </row>
    <row r="5" spans="1:19" s="69" customFormat="1" ht="15">
      <c r="A5" s="130"/>
      <c r="B5" s="131"/>
      <c r="C5" s="132"/>
      <c r="D5" s="130"/>
      <c r="E5" s="130"/>
      <c r="F5" s="133"/>
      <c r="G5" s="133"/>
      <c r="H5" s="135"/>
      <c r="I5" s="130"/>
      <c r="K5" s="68" t="str">
        <f>Entry!B26</f>
        <v xml:space="preserve">by The  Dist. Collector, Nizamabad vide proc.No.   </v>
      </c>
      <c r="L5" s="54"/>
      <c r="M5" s="54"/>
      <c r="N5" s="71"/>
      <c r="O5" s="70"/>
      <c r="P5" s="54"/>
      <c r="Q5" s="54"/>
      <c r="R5" s="54"/>
      <c r="S5" s="54"/>
    </row>
    <row r="6" spans="1:19" ht="10.5" customHeight="1">
      <c r="A6" s="532" t="s">
        <v>52</v>
      </c>
      <c r="B6" s="532"/>
      <c r="C6" s="532"/>
      <c r="D6" s="532"/>
      <c r="E6" s="532"/>
      <c r="F6" s="532"/>
      <c r="G6" s="532"/>
      <c r="H6" s="532"/>
      <c r="I6" s="532"/>
      <c r="K6" s="68" t="str">
        <f>Entry!C26</f>
        <v xml:space="preserve">A2/EGS/158/2024  </v>
      </c>
    </row>
    <row r="7" spans="1:19" ht="44.25" customHeight="1">
      <c r="A7" s="136"/>
      <c r="B7" s="516" t="str">
        <f>CONCATENATE(" The above work has been Administratively Sanctioned under   ",B4," Grant for Rs.",H4,".00 Lakhs ",K5,K6,K7,L7)</f>
        <v xml:space="preserve"> The above work has been Administratively Sanctioned under   MGNREGS Grant for Rs.5.00 Lakhs by The  Dist. Collector, Nizamabad vide proc.No.   A2/EGS/158/2024  Dated  18.12.2024</v>
      </c>
      <c r="C7" s="516"/>
      <c r="D7" s="516"/>
      <c r="E7" s="516"/>
      <c r="F7" s="516"/>
      <c r="G7" s="516"/>
      <c r="H7" s="516"/>
      <c r="I7" s="516"/>
      <c r="K7" s="68" t="str">
        <f>Entry!B27</f>
        <v xml:space="preserve">Dated </v>
      </c>
      <c r="L7" s="72" t="str">
        <f>Entry!C27</f>
        <v xml:space="preserve"> 18.12.2024</v>
      </c>
    </row>
    <row r="8" spans="1:19" ht="16.350000000000001" customHeight="1">
      <c r="A8" s="533" t="s">
        <v>305</v>
      </c>
      <c r="B8" s="533"/>
      <c r="C8" s="533"/>
      <c r="D8" s="533"/>
      <c r="E8" s="533"/>
      <c r="F8" s="533"/>
      <c r="G8" s="533"/>
      <c r="H8" s="533"/>
      <c r="I8" s="533"/>
    </row>
    <row r="9" spans="1:19" ht="46.5" hidden="1" customHeight="1">
      <c r="A9" s="538" t="s">
        <v>53</v>
      </c>
      <c r="B9" s="538"/>
      <c r="C9" s="538"/>
      <c r="D9" s="538"/>
      <c r="E9" s="538"/>
      <c r="F9" s="538"/>
      <c r="G9" s="538"/>
      <c r="H9" s="538"/>
      <c r="I9" s="538"/>
    </row>
    <row r="10" spans="1:19" ht="12" customHeight="1">
      <c r="A10" s="137"/>
      <c r="B10" s="129"/>
      <c r="C10" s="137"/>
      <c r="D10" s="137"/>
      <c r="E10" s="137"/>
      <c r="F10" s="137"/>
      <c r="G10" s="137"/>
      <c r="H10" s="137"/>
      <c r="I10" s="137"/>
    </row>
    <row r="11" spans="1:19" ht="26.25" customHeight="1">
      <c r="A11" s="138">
        <v>1</v>
      </c>
      <c r="B11" s="530" t="s">
        <v>244</v>
      </c>
      <c r="C11" s="530"/>
      <c r="D11" s="530"/>
      <c r="E11" s="530"/>
      <c r="F11" s="530"/>
      <c r="G11" s="530"/>
      <c r="H11" s="530"/>
      <c r="I11" s="530"/>
    </row>
    <row r="12" spans="1:19" ht="31.5" customHeight="1">
      <c r="A12" s="138">
        <f>A11+1</f>
        <v>2</v>
      </c>
      <c r="B12" s="530" t="s">
        <v>377</v>
      </c>
      <c r="C12" s="530"/>
      <c r="D12" s="530"/>
      <c r="E12" s="530"/>
      <c r="F12" s="530"/>
      <c r="G12" s="530"/>
      <c r="H12" s="530"/>
      <c r="I12" s="530"/>
    </row>
    <row r="13" spans="1:19" ht="26.25" customHeight="1">
      <c r="A13" s="138">
        <f t="shared" ref="A13:A23" si="0">A12+1</f>
        <v>3</v>
      </c>
      <c r="B13" s="540" t="s">
        <v>331</v>
      </c>
      <c r="C13" s="530"/>
      <c r="D13" s="530"/>
      <c r="E13" s="530"/>
      <c r="F13" s="530"/>
      <c r="G13" s="530"/>
      <c r="H13" s="530"/>
      <c r="I13" s="530"/>
    </row>
    <row r="14" spans="1:19" ht="26.25" customHeight="1">
      <c r="A14" s="138">
        <v>4</v>
      </c>
      <c r="B14" s="537" t="s">
        <v>344</v>
      </c>
      <c r="C14" s="537"/>
      <c r="D14" s="537"/>
      <c r="E14" s="537"/>
      <c r="F14" s="537"/>
      <c r="G14" s="537"/>
      <c r="H14" s="537"/>
      <c r="I14" s="537"/>
    </row>
    <row r="15" spans="1:19" ht="133.5" customHeight="1">
      <c r="A15" s="138">
        <v>5</v>
      </c>
      <c r="B15" s="540" t="str">
        <f>'Estmate  '!B27:L27</f>
        <v>Construction of  plain cement concrete pavement, thickness as per design, over a prepared sub base, with 43 grade cement or any other type as per clause 1501.22 M20(Grade), coarse and fine agregates (using with 50% Natural Sand + 50% Rock Sand) conforming to IS:383 maximum size of coarse agregate not exceeding 25mm, mixed in a concrete mixer of not less than 0.2cum capacity and using approved mix design, laid in approved fixed side form work (steel channel, laying and fixing of 125 micron thick polythene film, wedges, steel plates including levelling the form work as per drawing), spreading the concrete with shovels, rakes, compacted using plate vibrators and finished in continous operation including provision of contraction and expansion, construction joints using Mastic pad/ primer, construction joint, admixtures as approved, curing of concrete slabs for 14 days,   and water finishing to lines and grade as  per drawing and technical specification clause 1501.22 including seignorage charges.(without dowel bars)</v>
      </c>
      <c r="C15" s="530"/>
      <c r="D15" s="530"/>
      <c r="E15" s="530"/>
      <c r="F15" s="530"/>
      <c r="G15" s="530"/>
      <c r="H15" s="530"/>
      <c r="I15" s="530"/>
    </row>
    <row r="16" spans="1:19" ht="40.5" customHeight="1">
      <c r="A16" s="138">
        <v>6</v>
      </c>
      <c r="B16" s="537" t="str">
        <f>'Estmate  '!B31</f>
        <v xml:space="preserve"> Groove Cutting of 2-4 mm for 1/3rd depth of concrete slab using concrete groove
cutting machine with diamond studded saw within 24 hours of casting of CC
pavement (CC Pavement 100mm to 200mm thick)</v>
      </c>
      <c r="C16" s="539"/>
      <c r="D16" s="539"/>
      <c r="E16" s="539"/>
      <c r="F16" s="539"/>
      <c r="G16" s="539"/>
      <c r="H16" s="539"/>
      <c r="I16" s="539"/>
    </row>
    <row r="17" spans="1:9" ht="34.5" customHeight="1">
      <c r="A17" s="138">
        <v>7</v>
      </c>
      <c r="B17" s="540" t="str">
        <f>'Estmate  '!B35:H35</f>
        <v>Collection &amp; Supply of good gravel   including cost,conveyance of all material and labour charges and stacking to Departmental guage for pre-measurements for Shoulders</v>
      </c>
      <c r="C17" s="530"/>
      <c r="D17" s="530"/>
      <c r="E17" s="530"/>
      <c r="F17" s="530"/>
      <c r="G17" s="530"/>
      <c r="H17" s="530"/>
      <c r="I17" s="530"/>
    </row>
    <row r="18" spans="1:9" ht="24" customHeight="1">
      <c r="A18" s="138">
        <v>8</v>
      </c>
      <c r="B18" s="540" t="str">
        <f>'Estmate  '!B38:H38</f>
        <v>Engaging Unskilled Labour for spreading of collected gravel uniformely irrespective of thickness in layers including watering and taming(RSSR GO.RT.No.119 Dt:29.04.2022(Sl.No.18))-For Shoulders</v>
      </c>
      <c r="C18" s="530"/>
      <c r="D18" s="530"/>
      <c r="E18" s="530"/>
      <c r="F18" s="530"/>
      <c r="G18" s="530"/>
      <c r="H18" s="530"/>
      <c r="I18" s="530"/>
    </row>
    <row r="19" spans="1:9" ht="41.25" hidden="1" customHeight="1">
      <c r="A19" s="138">
        <f t="shared" si="0"/>
        <v>9</v>
      </c>
      <c r="B19" s="540" t="s">
        <v>112</v>
      </c>
      <c r="C19" s="530"/>
      <c r="D19" s="530"/>
      <c r="E19" s="530"/>
      <c r="F19" s="530"/>
      <c r="G19" s="530"/>
      <c r="H19" s="530"/>
      <c r="I19" s="530"/>
    </row>
    <row r="20" spans="1:9" ht="24.75" customHeight="1">
      <c r="A20" s="138">
        <v>9</v>
      </c>
      <c r="B20" s="537" t="s">
        <v>216</v>
      </c>
      <c r="C20" s="537"/>
      <c r="D20" s="537"/>
      <c r="E20" s="537"/>
      <c r="F20" s="537"/>
      <c r="G20" s="537"/>
      <c r="H20" s="537"/>
      <c r="I20" s="537"/>
    </row>
    <row r="21" spans="1:9" ht="33.75" customHeight="1">
      <c r="A21" s="138">
        <v>10</v>
      </c>
      <c r="B21" s="537" t="s">
        <v>226</v>
      </c>
      <c r="C21" s="537"/>
      <c r="D21" s="537"/>
      <c r="E21" s="537"/>
      <c r="F21" s="537"/>
      <c r="G21" s="537"/>
      <c r="H21" s="537"/>
      <c r="I21" s="537"/>
    </row>
    <row r="22" spans="1:9" ht="13.5" customHeight="1">
      <c r="A22" s="138">
        <v>11</v>
      </c>
      <c r="B22" s="539" t="s">
        <v>161</v>
      </c>
      <c r="C22" s="539"/>
      <c r="D22" s="539"/>
      <c r="E22" s="539"/>
      <c r="F22" s="539"/>
      <c r="G22" s="539"/>
      <c r="H22" s="539"/>
      <c r="I22" s="539"/>
    </row>
    <row r="23" spans="1:9">
      <c r="A23" s="138">
        <f t="shared" si="0"/>
        <v>12</v>
      </c>
      <c r="B23" s="540" t="s">
        <v>134</v>
      </c>
      <c r="C23" s="530"/>
      <c r="D23" s="530"/>
      <c r="E23" s="530"/>
      <c r="F23" s="530"/>
      <c r="G23" s="530"/>
      <c r="H23" s="530"/>
      <c r="I23" s="530"/>
    </row>
    <row r="24" spans="1:9" ht="17.850000000000001" customHeight="1">
      <c r="A24" s="138">
        <v>13</v>
      </c>
      <c r="B24" s="530" t="s">
        <v>73</v>
      </c>
      <c r="C24" s="530"/>
      <c r="D24" s="530"/>
      <c r="E24" s="530"/>
      <c r="F24" s="530"/>
      <c r="G24" s="530"/>
      <c r="H24" s="530"/>
      <c r="I24" s="530"/>
    </row>
    <row r="25" spans="1:9" ht="27.75" customHeight="1">
      <c r="A25" s="538" t="s">
        <v>388</v>
      </c>
      <c r="B25" s="538"/>
      <c r="C25" s="538"/>
      <c r="D25" s="538"/>
      <c r="E25" s="538"/>
      <c r="F25" s="538"/>
      <c r="G25" s="538"/>
      <c r="H25" s="538"/>
      <c r="I25" s="538"/>
    </row>
    <row r="26" spans="1:9">
      <c r="A26" s="73"/>
      <c r="B26" s="73"/>
      <c r="C26" s="73"/>
      <c r="D26" s="73"/>
      <c r="E26" s="73"/>
      <c r="F26" s="73"/>
      <c r="G26" s="73"/>
      <c r="H26" s="73"/>
      <c r="I26" s="73"/>
    </row>
    <row r="27" spans="1:9">
      <c r="A27" s="73"/>
      <c r="B27" s="73"/>
      <c r="C27" s="73"/>
      <c r="D27" s="73"/>
      <c r="E27" s="73"/>
      <c r="F27" s="73"/>
      <c r="G27" s="73"/>
      <c r="H27" s="73"/>
      <c r="I27" s="73"/>
    </row>
    <row r="28" spans="1:9" s="76" customFormat="1" ht="15.75" customHeight="1">
      <c r="A28" s="74"/>
      <c r="B28" s="75" t="str">
        <f>Entry!B29</f>
        <v>Mandal Engineering  Officer</v>
      </c>
      <c r="C28" s="74"/>
      <c r="D28" s="74"/>
      <c r="E28" s="74"/>
      <c r="F28" s="297"/>
      <c r="G28" s="298" t="str">
        <f>Entry!C29</f>
        <v>Dy.Executive Engineer</v>
      </c>
      <c r="H28" s="541"/>
      <c r="I28" s="541"/>
    </row>
    <row r="29" spans="1:9" s="76" customFormat="1" ht="13.5" customHeight="1">
      <c r="A29" s="74"/>
      <c r="B29" s="75" t="str">
        <f>Entry!B30</f>
        <v>PR MPP Indalwai</v>
      </c>
      <c r="C29" s="74"/>
      <c r="D29" s="74"/>
      <c r="E29" s="74"/>
      <c r="F29" s="297"/>
      <c r="G29" s="298" t="str">
        <f>Entry!C30</f>
        <v>PRSD Dichpally</v>
      </c>
      <c r="H29" s="542"/>
      <c r="I29" s="542"/>
    </row>
    <row r="30" spans="1:9" s="78" customFormat="1">
      <c r="A30" s="77"/>
      <c r="C30" s="536"/>
      <c r="D30" s="536"/>
      <c r="E30" s="79"/>
      <c r="F30" s="535"/>
      <c r="G30" s="535"/>
      <c r="H30" s="534"/>
      <c r="I30" s="534"/>
    </row>
  </sheetData>
  <mergeCells count="26">
    <mergeCell ref="B18:I18"/>
    <mergeCell ref="B13:I13"/>
    <mergeCell ref="A9:I9"/>
    <mergeCell ref="B15:I15"/>
    <mergeCell ref="B19:I19"/>
    <mergeCell ref="B11:I11"/>
    <mergeCell ref="B17:I17"/>
    <mergeCell ref="B16:I16"/>
    <mergeCell ref="B14:I14"/>
    <mergeCell ref="H30:I30"/>
    <mergeCell ref="F30:G30"/>
    <mergeCell ref="C30:D30"/>
    <mergeCell ref="B20:I20"/>
    <mergeCell ref="A25:I25"/>
    <mergeCell ref="B24:I24"/>
    <mergeCell ref="B22:I22"/>
    <mergeCell ref="B23:I23"/>
    <mergeCell ref="H28:I28"/>
    <mergeCell ref="H29:I29"/>
    <mergeCell ref="B21:I21"/>
    <mergeCell ref="A1:I1"/>
    <mergeCell ref="B12:I12"/>
    <mergeCell ref="A2:I2"/>
    <mergeCell ref="A6:I6"/>
    <mergeCell ref="A8:I8"/>
    <mergeCell ref="B7:I7"/>
  </mergeCells>
  <phoneticPr fontId="2" type="noConversion"/>
  <printOptions horizontalCentered="1"/>
  <pageMargins left="0.75" right="0.5" top="0.44" bottom="0.25" header="0.17" footer="0.17"/>
  <pageSetup paperSize="9" scale="108"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3"/>
  <sheetViews>
    <sheetView view="pageBreakPreview" topLeftCell="A16" zoomScale="115" zoomScaleSheetLayoutView="115" workbookViewId="0">
      <selection activeCell="H29" sqref="H29"/>
    </sheetView>
  </sheetViews>
  <sheetFormatPr defaultColWidth="9.33203125" defaultRowHeight="14.25"/>
  <cols>
    <col min="1" max="1" width="4.83203125" style="85" customWidth="1"/>
    <col min="2" max="2" width="46" style="85" customWidth="1"/>
    <col min="3" max="3" width="10.83203125" style="85" bestFit="1" customWidth="1"/>
    <col min="4" max="4" width="14.33203125" style="85" bestFit="1" customWidth="1"/>
    <col min="5" max="5" width="19.33203125" style="85" customWidth="1"/>
    <col min="6" max="6" width="4" style="85" bestFit="1" customWidth="1"/>
    <col min="7" max="7" width="9.33203125" style="85"/>
    <col min="8" max="8" width="18.33203125" style="85" customWidth="1"/>
    <col min="9" max="16384" width="9.33203125" style="85"/>
  </cols>
  <sheetData>
    <row r="1" spans="1:5">
      <c r="A1" s="544" t="s">
        <v>146</v>
      </c>
      <c r="B1" s="544"/>
      <c r="C1" s="544"/>
      <c r="D1" s="544"/>
      <c r="E1" s="544"/>
    </row>
    <row r="2" spans="1:5" ht="42" customHeight="1">
      <c r="A2" s="545" t="str">
        <f>Entry!C3</f>
        <v>Construction of  CC Road &amp; Drains in Ansanpally(V) of  Indalwai Mandal</v>
      </c>
      <c r="B2" s="545"/>
      <c r="C2" s="545"/>
      <c r="D2" s="545"/>
      <c r="E2" s="545"/>
    </row>
    <row r="3" spans="1:5">
      <c r="B3" s="85" t="s">
        <v>110</v>
      </c>
      <c r="D3" s="86" t="s">
        <v>104</v>
      </c>
      <c r="E3" s="140">
        <f>Entry!C5</f>
        <v>5</v>
      </c>
    </row>
    <row r="4" spans="1:5" ht="17.25" customHeight="1">
      <c r="B4" s="87" t="s">
        <v>180</v>
      </c>
      <c r="C4" s="141">
        <f>E3*10%</f>
        <v>0.5</v>
      </c>
    </row>
    <row r="5" spans="1:5" ht="17.25" customHeight="1">
      <c r="B5" s="87" t="s">
        <v>111</v>
      </c>
      <c r="C5" s="141">
        <f>E3*90%</f>
        <v>4.5</v>
      </c>
    </row>
    <row r="6" spans="1:5">
      <c r="B6" s="87"/>
      <c r="C6" s="88"/>
    </row>
    <row r="7" spans="1:5" ht="29.25" customHeight="1">
      <c r="A7" s="139" t="s">
        <v>147</v>
      </c>
      <c r="B7" s="82" t="s">
        <v>148</v>
      </c>
      <c r="C7" s="82" t="s">
        <v>123</v>
      </c>
      <c r="D7" s="82" t="s">
        <v>149</v>
      </c>
      <c r="E7" s="82" t="s">
        <v>6</v>
      </c>
    </row>
    <row r="8" spans="1:5" ht="24.75" customHeight="1">
      <c r="A8" s="82">
        <v>1</v>
      </c>
      <c r="B8" s="546" t="s">
        <v>150</v>
      </c>
      <c r="C8" s="546"/>
      <c r="D8" s="546"/>
      <c r="E8" s="546"/>
    </row>
    <row r="9" spans="1:5" s="84" customFormat="1" ht="77.25" customHeight="1">
      <c r="A9" s="82"/>
      <c r="B9" s="89" t="s">
        <v>236</v>
      </c>
      <c r="C9" s="82">
        <v>1</v>
      </c>
      <c r="D9" s="83">
        <f>E9</f>
        <v>50000</v>
      </c>
      <c r="E9" s="83">
        <f>C4*100000</f>
        <v>50000</v>
      </c>
    </row>
    <row r="10" spans="1:5" s="84" customFormat="1" ht="23.25" customHeight="1">
      <c r="A10" s="82">
        <v>2</v>
      </c>
      <c r="B10" s="546" t="s">
        <v>151</v>
      </c>
      <c r="C10" s="546"/>
      <c r="D10" s="546"/>
      <c r="E10" s="546"/>
    </row>
    <row r="11" spans="1:5" s="84" customFormat="1" ht="57" customHeight="1">
      <c r="A11" s="82"/>
      <c r="B11" s="89" t="s">
        <v>181</v>
      </c>
      <c r="C11" s="82">
        <v>1</v>
      </c>
      <c r="D11" s="83">
        <f>E11</f>
        <v>450000</v>
      </c>
      <c r="E11" s="83">
        <f>C5*100000</f>
        <v>450000</v>
      </c>
    </row>
    <row r="12" spans="1:5" ht="22.5" customHeight="1">
      <c r="A12" s="90"/>
      <c r="B12" s="90"/>
      <c r="C12" s="547" t="s">
        <v>152</v>
      </c>
      <c r="D12" s="547"/>
      <c r="E12" s="83">
        <f>E11+E9</f>
        <v>500000</v>
      </c>
    </row>
    <row r="13" spans="1:5" ht="15" customHeight="1">
      <c r="C13" s="84"/>
      <c r="D13" s="84"/>
      <c r="E13" s="107"/>
    </row>
    <row r="16" spans="1:5">
      <c r="B16" s="66" t="str">
        <f>Entry!B29</f>
        <v>Mandal Engineering  Officer</v>
      </c>
      <c r="D16" s="66" t="str">
        <f>Entry!C29</f>
        <v>Dy.Executive Engineer</v>
      </c>
    </row>
    <row r="17" spans="2:8">
      <c r="B17" s="66" t="str">
        <f>Entry!B30</f>
        <v>PR MPP Indalwai</v>
      </c>
      <c r="D17" s="66" t="str">
        <f>Entry!C30</f>
        <v>PRSD Dichpally</v>
      </c>
    </row>
    <row r="21" spans="2:8">
      <c r="C21" s="548" t="str">
        <f>CONCATENATE(" Administrative Sanctioned  for  ",G21,H21,0, 0,G22,G23,G24,G25,H25,G26,H26)</f>
        <v xml:space="preserve"> Administrative Sanctioned  for  5-00Lakhs  (Rupees ……………………. Lakhs only ) by The  Dist. Collector, Jogulamba Gadwal vide proc.No.   D5/EGS/153/18-19., Dated 19.09.2018</v>
      </c>
      <c r="D21" s="548"/>
      <c r="E21" s="548"/>
      <c r="G21" s="281">
        <f>Entry!C5</f>
        <v>5</v>
      </c>
      <c r="H21" s="85" t="s">
        <v>218</v>
      </c>
    </row>
    <row r="22" spans="2:8">
      <c r="C22" s="548"/>
      <c r="D22" s="548"/>
      <c r="E22" s="548"/>
      <c r="G22" s="85" t="s">
        <v>219</v>
      </c>
    </row>
    <row r="23" spans="2:8">
      <c r="C23" s="548"/>
      <c r="D23" s="548"/>
      <c r="E23" s="548"/>
      <c r="G23" s="85" t="s">
        <v>220</v>
      </c>
    </row>
    <row r="24" spans="2:8" ht="24.75" customHeight="1">
      <c r="C24" s="548"/>
      <c r="D24" s="548"/>
      <c r="E24" s="548"/>
      <c r="G24" s="85" t="s">
        <v>223</v>
      </c>
    </row>
    <row r="25" spans="2:8">
      <c r="G25" s="85" t="s">
        <v>222</v>
      </c>
      <c r="H25" s="85" t="s">
        <v>234</v>
      </c>
    </row>
    <row r="26" spans="2:8">
      <c r="G26" s="85" t="s">
        <v>221</v>
      </c>
      <c r="H26" s="85" t="s">
        <v>235</v>
      </c>
    </row>
    <row r="27" spans="2:8" ht="14.25" customHeight="1">
      <c r="C27" s="543" t="str">
        <f>CONCATENATE(" Technically Sanctioned  for  ",G21,H21,0, 0,G22,G23,G24,G28,G26,H29)</f>
        <v xml:space="preserve"> Technically Sanctioned  for  5-00Lakhs  (Rupees ……………………. Lakhs only ) vide DR.No_______/2018-19Dated 44744</v>
      </c>
      <c r="D27" s="543"/>
      <c r="E27" s="543"/>
      <c r="F27" s="543"/>
    </row>
    <row r="28" spans="2:8" ht="25.5" customHeight="1">
      <c r="C28" s="543"/>
      <c r="D28" s="543"/>
      <c r="E28" s="543"/>
      <c r="F28" s="543"/>
      <c r="G28" s="85" t="s">
        <v>233</v>
      </c>
    </row>
    <row r="29" spans="2:8">
      <c r="C29" s="543"/>
      <c r="D29" s="543"/>
      <c r="E29" s="543"/>
      <c r="F29" s="543"/>
      <c r="H29" s="287">
        <v>44744</v>
      </c>
    </row>
    <row r="32" spans="2:8">
      <c r="D32" s="85" t="str">
        <f>D16</f>
        <v>Dy.Executive Engineer</v>
      </c>
    </row>
    <row r="33" spans="4:4">
      <c r="D33" s="66" t="str">
        <f>D17</f>
        <v>PRSD Dichpally</v>
      </c>
    </row>
  </sheetData>
  <mergeCells count="7">
    <mergeCell ref="C27:F29"/>
    <mergeCell ref="A1:E1"/>
    <mergeCell ref="A2:E2"/>
    <mergeCell ref="B8:E8"/>
    <mergeCell ref="B10:E10"/>
    <mergeCell ref="C12:D12"/>
    <mergeCell ref="C21:E24"/>
  </mergeCells>
  <phoneticPr fontId="35" type="noConversion"/>
  <pageMargins left="0.7" right="0.7" top="0.75" bottom="0.75" header="0.3" footer="0.3"/>
  <pageSetup scale="9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pageSetUpPr fitToPage="1"/>
  </sheetPr>
  <dimension ref="A1:H51"/>
  <sheetViews>
    <sheetView view="pageBreakPreview" topLeftCell="A32" zoomScaleSheetLayoutView="100" workbookViewId="0">
      <selection activeCell="B43" sqref="B43"/>
    </sheetView>
  </sheetViews>
  <sheetFormatPr defaultColWidth="9.33203125" defaultRowHeight="12.75"/>
  <cols>
    <col min="1" max="1" width="4.33203125" style="38" customWidth="1"/>
    <col min="2" max="2" width="51.33203125" style="39" customWidth="1"/>
    <col min="3" max="3" width="12" style="39" customWidth="1"/>
    <col min="4" max="4" width="13.1640625" style="39" customWidth="1"/>
    <col min="5" max="5" width="18.33203125" style="39" customWidth="1"/>
    <col min="6" max="6" width="11.1640625" style="39" bestFit="1" customWidth="1"/>
    <col min="7" max="7" width="12" style="39" bestFit="1" customWidth="1"/>
    <col min="8" max="16384" width="9.33203125" style="39"/>
  </cols>
  <sheetData>
    <row r="1" spans="1:8" s="37" customFormat="1">
      <c r="A1" s="562" t="s">
        <v>164</v>
      </c>
      <c r="B1" s="563"/>
      <c r="C1" s="563"/>
      <c r="D1" s="563"/>
      <c r="E1" s="564"/>
      <c r="F1" s="35"/>
      <c r="G1" s="35"/>
      <c r="H1" s="36"/>
    </row>
    <row r="2" spans="1:8">
      <c r="A2" s="565" t="s">
        <v>306</v>
      </c>
      <c r="B2" s="566"/>
      <c r="C2" s="566"/>
      <c r="D2" s="566"/>
      <c r="E2" s="567"/>
      <c r="F2" s="38"/>
    </row>
    <row r="3" spans="1:8">
      <c r="A3" s="565" t="s">
        <v>265</v>
      </c>
      <c r="B3" s="566"/>
      <c r="C3" s="566"/>
      <c r="D3" s="566"/>
      <c r="E3" s="567"/>
      <c r="F3" s="40"/>
      <c r="G3" s="40"/>
      <c r="H3" s="38"/>
    </row>
    <row r="4" spans="1:8" ht="28.5" hidden="1" customHeight="1">
      <c r="A4" s="555" t="str">
        <f>Entry!C3</f>
        <v>Construction of  CC Road &amp; Drains in Ansanpally(V) of  Indalwai Mandal</v>
      </c>
      <c r="B4" s="554"/>
      <c r="C4" s="554"/>
      <c r="D4" s="554"/>
      <c r="E4" s="553"/>
      <c r="F4" s="40"/>
      <c r="G4" s="40"/>
      <c r="H4" s="38"/>
    </row>
    <row r="5" spans="1:8">
      <c r="A5" s="321" t="s">
        <v>258</v>
      </c>
      <c r="B5" s="41"/>
      <c r="C5" s="568"/>
      <c r="D5" s="568"/>
      <c r="E5" s="569"/>
      <c r="F5" s="38"/>
    </row>
    <row r="6" spans="1:8" s="43" customFormat="1" ht="16.5" customHeight="1">
      <c r="A6" s="322">
        <v>1</v>
      </c>
      <c r="B6" s="320" t="s">
        <v>165</v>
      </c>
      <c r="C6" s="559" t="str">
        <f>Entry!H25</f>
        <v>Indalwai</v>
      </c>
      <c r="D6" s="559"/>
      <c r="E6" s="560"/>
      <c r="F6" s="42"/>
    </row>
    <row r="7" spans="1:8" s="43" customFormat="1" ht="18.75" customHeight="1">
      <c r="A7" s="322">
        <f t="shared" ref="A7:A23" si="0">A6+1</f>
        <v>2</v>
      </c>
      <c r="B7" s="320" t="s">
        <v>166</v>
      </c>
      <c r="C7" s="549" t="str">
        <f>Entry!H28</f>
        <v>Ansanpally</v>
      </c>
      <c r="D7" s="549"/>
      <c r="E7" s="561"/>
      <c r="F7" s="42"/>
    </row>
    <row r="8" spans="1:8" s="43" customFormat="1" ht="18.75" customHeight="1">
      <c r="A8" s="322">
        <f t="shared" si="0"/>
        <v>3</v>
      </c>
      <c r="B8" s="320" t="s">
        <v>167</v>
      </c>
      <c r="C8" s="549" t="str">
        <f>Entry!H30</f>
        <v>Ansanpally</v>
      </c>
      <c r="D8" s="549"/>
      <c r="E8" s="561"/>
      <c r="F8" s="44"/>
    </row>
    <row r="9" spans="1:8" ht="16.350000000000001" customHeight="1">
      <c r="A9" s="322">
        <f t="shared" si="0"/>
        <v>4</v>
      </c>
      <c r="B9" s="49" t="s">
        <v>248</v>
      </c>
      <c r="C9" s="549" t="s">
        <v>307</v>
      </c>
      <c r="D9" s="550"/>
      <c r="E9" s="551"/>
      <c r="F9" s="38"/>
    </row>
    <row r="10" spans="1:8" ht="45.6" customHeight="1">
      <c r="A10" s="322">
        <f t="shared" si="0"/>
        <v>5</v>
      </c>
      <c r="B10" s="49" t="s">
        <v>266</v>
      </c>
      <c r="C10" s="549" t="str">
        <f>Entry!C3</f>
        <v>Construction of  CC Road &amp; Drains in Ansanpally(V) of  Indalwai Mandal</v>
      </c>
      <c r="D10" s="550"/>
      <c r="E10" s="551"/>
      <c r="F10" s="38"/>
    </row>
    <row r="11" spans="1:8" ht="18" customHeight="1">
      <c r="A11" s="322">
        <f t="shared" si="0"/>
        <v>6</v>
      </c>
      <c r="B11" s="49" t="s">
        <v>279</v>
      </c>
      <c r="C11" s="323">
        <f>ROUND(('Estmate  '!M11+'Estmate  '!M41)/257/1000, 3)</f>
        <v>1.4999999999999999E-2</v>
      </c>
      <c r="D11" s="324"/>
      <c r="E11" s="325"/>
      <c r="F11" s="38"/>
    </row>
    <row r="12" spans="1:8" ht="18" customHeight="1">
      <c r="A12" s="322">
        <f t="shared" si="0"/>
        <v>7</v>
      </c>
      <c r="B12" s="49" t="s">
        <v>264</v>
      </c>
      <c r="C12" s="326">
        <f>Entry!C5</f>
        <v>5</v>
      </c>
      <c r="D12" s="324"/>
      <c r="E12" s="325"/>
      <c r="F12" s="38"/>
    </row>
    <row r="13" spans="1:8" ht="18" customHeight="1">
      <c r="A13" s="322">
        <f t="shared" si="0"/>
        <v>8</v>
      </c>
      <c r="B13" s="49" t="s">
        <v>267</v>
      </c>
      <c r="C13" s="323">
        <f>'Estmate  '!F28/1000</f>
        <v>0.12</v>
      </c>
      <c r="D13" s="324"/>
      <c r="E13" s="325"/>
      <c r="F13" s="38"/>
    </row>
    <row r="14" spans="1:8" ht="18" customHeight="1">
      <c r="A14" s="322">
        <f t="shared" si="0"/>
        <v>9</v>
      </c>
      <c r="B14" s="49" t="s">
        <v>269</v>
      </c>
      <c r="C14" s="327" t="str">
        <f>Entry!G36</f>
        <v>Earthen Road</v>
      </c>
      <c r="D14" s="324"/>
      <c r="E14" s="325"/>
      <c r="F14" s="38"/>
    </row>
    <row r="15" spans="1:8" ht="18" customHeight="1">
      <c r="A15" s="322">
        <f t="shared" si="0"/>
        <v>10</v>
      </c>
      <c r="B15" s="49" t="s">
        <v>268</v>
      </c>
      <c r="C15" s="327" t="s">
        <v>376</v>
      </c>
      <c r="D15" s="324"/>
      <c r="E15" s="325"/>
      <c r="F15" s="38"/>
    </row>
    <row r="16" spans="1:8" ht="18" customHeight="1">
      <c r="A16" s="322">
        <f t="shared" si="0"/>
        <v>11</v>
      </c>
      <c r="B16" s="49" t="s">
        <v>270</v>
      </c>
      <c r="C16" s="327">
        <f>'Estmate  '!I29</f>
        <v>61.38</v>
      </c>
      <c r="D16" s="324"/>
      <c r="E16" s="325"/>
      <c r="F16" s="38"/>
    </row>
    <row r="17" spans="1:6" ht="18" customHeight="1">
      <c r="A17" s="322">
        <f t="shared" si="0"/>
        <v>12</v>
      </c>
      <c r="B17" s="49" t="s">
        <v>277</v>
      </c>
      <c r="C17" s="328" t="s">
        <v>108</v>
      </c>
      <c r="D17" s="324"/>
      <c r="E17" s="325"/>
      <c r="F17" s="38"/>
    </row>
    <row r="18" spans="1:6" ht="18" customHeight="1">
      <c r="A18" s="322">
        <f t="shared" si="0"/>
        <v>13</v>
      </c>
      <c r="B18" s="49" t="s">
        <v>271</v>
      </c>
      <c r="C18" s="329">
        <f>Entry!G37</f>
        <v>150</v>
      </c>
      <c r="D18" s="324"/>
      <c r="E18" s="325"/>
      <c r="F18" s="38"/>
    </row>
    <row r="19" spans="1:6" ht="18" customHeight="1">
      <c r="A19" s="322">
        <f t="shared" si="0"/>
        <v>14</v>
      </c>
      <c r="B19" s="49" t="s">
        <v>278</v>
      </c>
      <c r="C19" s="378"/>
      <c r="D19" s="324"/>
      <c r="E19" s="325"/>
      <c r="F19" s="38"/>
    </row>
    <row r="20" spans="1:6" ht="18" customHeight="1">
      <c r="A20" s="322">
        <f t="shared" si="0"/>
        <v>15</v>
      </c>
      <c r="B20" s="49" t="s">
        <v>273</v>
      </c>
      <c r="C20" s="329">
        <f>Entry!G38</f>
        <v>5</v>
      </c>
      <c r="D20" s="324"/>
      <c r="E20" s="325"/>
      <c r="F20" s="38"/>
    </row>
    <row r="21" spans="1:6" ht="18" customHeight="1">
      <c r="A21" s="322">
        <f t="shared" si="0"/>
        <v>16</v>
      </c>
      <c r="B21" s="49" t="s">
        <v>280</v>
      </c>
      <c r="C21" s="330">
        <f>('Estmate  '!M11+'Estmate  '!M41)/100000</f>
        <v>3.952E-2</v>
      </c>
      <c r="D21" s="331"/>
      <c r="E21" s="332"/>
      <c r="F21" s="307" t="e">
        <f>'Estmate  '!M11+'Estmate  '!#REF!+'Estmate  '!M41</f>
        <v>#REF!</v>
      </c>
    </row>
    <row r="22" spans="1:6" ht="18" customHeight="1">
      <c r="A22" s="322">
        <f t="shared" si="0"/>
        <v>17</v>
      </c>
      <c r="B22" s="49" t="s">
        <v>281</v>
      </c>
      <c r="C22" s="330">
        <f>('Estmate  '!M52/100000)-C21</f>
        <v>4.9604799851249997</v>
      </c>
      <c r="D22" s="331"/>
      <c r="E22" s="332"/>
      <c r="F22" s="38"/>
    </row>
    <row r="23" spans="1:6" ht="18" customHeight="1">
      <c r="A23" s="322">
        <f t="shared" si="0"/>
        <v>18</v>
      </c>
      <c r="B23" s="49" t="s">
        <v>282</v>
      </c>
      <c r="C23" s="326">
        <f>C22+C21</f>
        <v>4.9999999851249992</v>
      </c>
      <c r="D23" s="333"/>
      <c r="E23" s="334"/>
      <c r="F23" s="38"/>
    </row>
    <row r="24" spans="1:6" ht="21" customHeight="1">
      <c r="A24" s="556" t="s">
        <v>250</v>
      </c>
      <c r="B24" s="557"/>
      <c r="C24" s="557"/>
      <c r="D24" s="557"/>
      <c r="E24" s="558"/>
      <c r="F24" s="38"/>
    </row>
    <row r="25" spans="1:6" ht="12" customHeight="1">
      <c r="A25" s="555" t="s">
        <v>168</v>
      </c>
      <c r="B25" s="554" t="s">
        <v>169</v>
      </c>
      <c r="C25" s="554" t="s">
        <v>259</v>
      </c>
      <c r="D25" s="554" t="s">
        <v>170</v>
      </c>
      <c r="E25" s="553" t="s">
        <v>255</v>
      </c>
      <c r="F25" s="38"/>
    </row>
    <row r="26" spans="1:6" ht="12" customHeight="1">
      <c r="A26" s="555"/>
      <c r="B26" s="554"/>
      <c r="C26" s="554"/>
      <c r="D26" s="554"/>
      <c r="E26" s="553"/>
      <c r="F26" s="38"/>
    </row>
    <row r="27" spans="1:6" ht="35.450000000000003" customHeight="1">
      <c r="A27" s="335">
        <v>1</v>
      </c>
      <c r="B27" s="45" t="s">
        <v>262</v>
      </c>
      <c r="C27" s="47">
        <f>'Estmate  '!J11</f>
        <v>180.01</v>
      </c>
      <c r="D27" s="47">
        <f>'Estmate  '!I11</f>
        <v>14.030000000000001</v>
      </c>
      <c r="E27" s="336">
        <f>ROUND(C27*D27,0)</f>
        <v>2526</v>
      </c>
      <c r="F27" s="38"/>
    </row>
    <row r="28" spans="1:6" ht="24" customHeight="1">
      <c r="A28" s="335">
        <f>A27+1</f>
        <v>2</v>
      </c>
      <c r="B28" s="45" t="s">
        <v>283</v>
      </c>
      <c r="C28" s="47" t="e">
        <f>'Estmate  '!#REF!</f>
        <v>#REF!</v>
      </c>
      <c r="D28" s="47" t="e">
        <f>'Estmate  '!#REF!</f>
        <v>#REF!</v>
      </c>
      <c r="E28" s="336" t="e">
        <f>ROUND(C28*D28,0)</f>
        <v>#REF!</v>
      </c>
      <c r="F28" s="307" t="e">
        <f>E28+E27+E29</f>
        <v>#REF!</v>
      </c>
    </row>
    <row r="29" spans="1:6" ht="24" customHeight="1">
      <c r="A29" s="335">
        <f>A28+1</f>
        <v>3</v>
      </c>
      <c r="B29" s="45" t="s">
        <v>284</v>
      </c>
      <c r="C29" s="47">
        <f>'Estmate  '!J41</f>
        <v>31.18</v>
      </c>
      <c r="D29" s="47">
        <f>'Estmate  '!I41</f>
        <v>45.72</v>
      </c>
      <c r="E29" s="336">
        <f>ROUND(C29*D29,0)</f>
        <v>1426</v>
      </c>
      <c r="F29" s="307"/>
    </row>
    <row r="30" spans="1:6">
      <c r="A30" s="335">
        <f>A29+1</f>
        <v>4</v>
      </c>
      <c r="B30" s="45" t="s">
        <v>249</v>
      </c>
      <c r="C30" s="304">
        <v>1</v>
      </c>
      <c r="D30" s="47">
        <f>C22*100000</f>
        <v>496047.99851249997</v>
      </c>
      <c r="E30" s="336">
        <f>ROUND(C30*D30,0)</f>
        <v>496048</v>
      </c>
      <c r="F30" s="38"/>
    </row>
    <row r="31" spans="1:6">
      <c r="A31" s="335"/>
      <c r="B31" s="306" t="s">
        <v>260</v>
      </c>
      <c r="C31" s="304"/>
      <c r="D31" s="306"/>
      <c r="E31" s="337" t="e">
        <f>SUM(E27:E30)</f>
        <v>#REF!</v>
      </c>
      <c r="F31" s="38"/>
    </row>
    <row r="32" spans="1:6" ht="8.4499999999999993" customHeight="1">
      <c r="A32" s="335"/>
      <c r="B32" s="305"/>
      <c r="C32" s="304"/>
      <c r="D32" s="46"/>
      <c r="E32" s="337"/>
      <c r="F32" s="38"/>
    </row>
    <row r="33" spans="1:7" s="43" customFormat="1" ht="21" customHeight="1">
      <c r="A33" s="556" t="s">
        <v>251</v>
      </c>
      <c r="B33" s="557"/>
      <c r="C33" s="557"/>
      <c r="D33" s="557"/>
      <c r="E33" s="558"/>
      <c r="F33" s="44"/>
    </row>
    <row r="34" spans="1:7" ht="12" customHeight="1">
      <c r="A34" s="555" t="s">
        <v>168</v>
      </c>
      <c r="B34" s="554" t="s">
        <v>169</v>
      </c>
      <c r="C34" s="554" t="s">
        <v>259</v>
      </c>
      <c r="D34" s="554" t="s">
        <v>170</v>
      </c>
      <c r="E34" s="553" t="s">
        <v>255</v>
      </c>
      <c r="F34" s="38"/>
    </row>
    <row r="35" spans="1:7" ht="12" customHeight="1">
      <c r="A35" s="555"/>
      <c r="B35" s="554"/>
      <c r="C35" s="554"/>
      <c r="D35" s="554"/>
      <c r="E35" s="553"/>
      <c r="F35" s="38"/>
    </row>
    <row r="36" spans="1:7" ht="18" customHeight="1">
      <c r="A36" s="342">
        <v>1</v>
      </c>
      <c r="B36" s="48" t="s">
        <v>304</v>
      </c>
      <c r="C36" s="47" t="e">
        <f>'Estmate  '!#REF!</f>
        <v>#REF!</v>
      </c>
      <c r="D36" s="47" t="e">
        <f>'Estmate  '!#REF!</f>
        <v>#REF!</v>
      </c>
      <c r="E36" s="336" t="e">
        <f>ROUND(C36*D36,0)</f>
        <v>#REF!</v>
      </c>
      <c r="F36" s="38"/>
    </row>
    <row r="37" spans="1:7" ht="18" customHeight="1">
      <c r="A37" s="342">
        <f>A36+1</f>
        <v>2</v>
      </c>
      <c r="B37" s="48" t="s">
        <v>256</v>
      </c>
      <c r="C37" s="47">
        <f>'Estmate  '!J29</f>
        <v>5851.7404763333325</v>
      </c>
      <c r="D37" s="47">
        <f>'Estmate  '!I29</f>
        <v>61.38</v>
      </c>
      <c r="E37" s="336">
        <f t="shared" ref="E37:E43" si="1">ROUND(C37*D37,0)</f>
        <v>359180</v>
      </c>
      <c r="F37" s="38"/>
    </row>
    <row r="38" spans="1:7" ht="18" customHeight="1">
      <c r="A38" s="342">
        <f t="shared" ref="A38:A43" si="2">A37+1</f>
        <v>3</v>
      </c>
      <c r="B38" s="48" t="s">
        <v>257</v>
      </c>
      <c r="C38" s="47">
        <f>'Estmate  '!J37</f>
        <v>173.08</v>
      </c>
      <c r="D38" s="47">
        <f>'Estmate  '!I37</f>
        <v>17.82</v>
      </c>
      <c r="E38" s="336">
        <f t="shared" si="1"/>
        <v>3084</v>
      </c>
      <c r="F38" s="38"/>
    </row>
    <row r="39" spans="1:7" ht="18" customHeight="1">
      <c r="A39" s="342">
        <f t="shared" si="2"/>
        <v>4</v>
      </c>
      <c r="B39" s="48" t="s">
        <v>263</v>
      </c>
      <c r="C39" s="47">
        <f>'Estmate  '!J33</f>
        <v>60</v>
      </c>
      <c r="D39" s="47">
        <f>'Estmate  '!I33</f>
        <v>120.9</v>
      </c>
      <c r="E39" s="336">
        <f t="shared" si="1"/>
        <v>7254</v>
      </c>
      <c r="F39" s="38"/>
    </row>
    <row r="40" spans="1:7" ht="18" customHeight="1">
      <c r="A40" s="342">
        <f t="shared" si="2"/>
        <v>5</v>
      </c>
      <c r="B40" s="48" t="s">
        <v>286</v>
      </c>
      <c r="C40" s="47">
        <f>'Estmate  '!J45</f>
        <v>4000</v>
      </c>
      <c r="D40" s="47">
        <f>'Estmate  '!I45</f>
        <v>1</v>
      </c>
      <c r="E40" s="336">
        <f t="shared" si="1"/>
        <v>4000</v>
      </c>
      <c r="F40" s="38"/>
    </row>
    <row r="41" spans="1:7" ht="18" customHeight="1">
      <c r="A41" s="342">
        <f t="shared" si="2"/>
        <v>6</v>
      </c>
      <c r="B41" s="48" t="s">
        <v>252</v>
      </c>
      <c r="C41" s="46">
        <v>1</v>
      </c>
      <c r="D41" s="47">
        <f>'Estmate  '!M47</f>
        <v>2000</v>
      </c>
      <c r="E41" s="336">
        <f t="shared" si="1"/>
        <v>2000</v>
      </c>
      <c r="F41" s="38"/>
    </row>
    <row r="42" spans="1:7" ht="18" customHeight="1">
      <c r="A42" s="342">
        <f t="shared" si="2"/>
        <v>7</v>
      </c>
      <c r="B42" s="48" t="s">
        <v>253</v>
      </c>
      <c r="C42" s="46">
        <v>1</v>
      </c>
      <c r="D42" s="47">
        <f>'Estmate  '!M50</f>
        <v>2435</v>
      </c>
      <c r="E42" s="336">
        <f t="shared" si="1"/>
        <v>2435</v>
      </c>
      <c r="F42" s="38"/>
    </row>
    <row r="43" spans="1:7" ht="18" customHeight="1">
      <c r="A43" s="342">
        <f t="shared" si="2"/>
        <v>8</v>
      </c>
      <c r="B43" s="48" t="s">
        <v>254</v>
      </c>
      <c r="C43" s="46">
        <v>1</v>
      </c>
      <c r="D43" s="47">
        <f>'Estmate  '!M51</f>
        <v>8642.5400000000009</v>
      </c>
      <c r="E43" s="336">
        <f t="shared" si="1"/>
        <v>8643</v>
      </c>
      <c r="F43" s="38"/>
    </row>
    <row r="44" spans="1:7">
      <c r="A44" s="335"/>
      <c r="B44" s="306" t="s">
        <v>261</v>
      </c>
      <c r="C44" s="304"/>
      <c r="D44" s="306"/>
      <c r="E44" s="337" t="e">
        <f>SUM(E36:E43)</f>
        <v>#REF!</v>
      </c>
      <c r="F44" s="307" t="e">
        <f>E44+F28</f>
        <v>#REF!</v>
      </c>
    </row>
    <row r="45" spans="1:7" ht="8.4499999999999993" customHeight="1">
      <c r="A45" s="338"/>
      <c r="B45" s="339"/>
      <c r="C45" s="340"/>
      <c r="D45" s="340"/>
      <c r="E45" s="341"/>
      <c r="F45" s="38"/>
    </row>
    <row r="46" spans="1:7">
      <c r="A46" s="308"/>
      <c r="B46" s="308"/>
      <c r="C46" s="312"/>
      <c r="D46" s="312"/>
      <c r="E46" s="312"/>
      <c r="F46" s="38"/>
    </row>
    <row r="47" spans="1:7">
      <c r="A47" s="309"/>
      <c r="B47" s="309"/>
      <c r="C47" s="552"/>
      <c r="D47" s="552"/>
      <c r="E47" s="552"/>
      <c r="F47" s="38"/>
    </row>
    <row r="48" spans="1:7">
      <c r="A48" s="309"/>
      <c r="B48" s="309"/>
      <c r="C48" s="552"/>
      <c r="D48" s="552"/>
      <c r="E48" s="552"/>
      <c r="F48" s="38"/>
      <c r="G48" s="39" t="s">
        <v>108</v>
      </c>
    </row>
    <row r="49" spans="1:6" ht="11.1" customHeight="1">
      <c r="A49" s="310" t="s">
        <v>171</v>
      </c>
      <c r="B49" s="311" t="str">
        <f>Entry!B29</f>
        <v>Mandal Engineering  Officer</v>
      </c>
      <c r="C49" s="311"/>
      <c r="D49" s="552" t="str">
        <f>Entry!C29</f>
        <v>Dy.Executive Engineer</v>
      </c>
      <c r="E49" s="552"/>
      <c r="F49" s="38"/>
    </row>
    <row r="50" spans="1:6" ht="11.1" customHeight="1">
      <c r="A50" s="310"/>
      <c r="B50" s="311" t="str">
        <f>Entry!B30</f>
        <v>PR MPP Indalwai</v>
      </c>
      <c r="C50" s="311"/>
      <c r="D50" s="552" t="str">
        <f>Entry!C30</f>
        <v>PRSD Dichpally</v>
      </c>
      <c r="E50" s="552"/>
      <c r="F50" s="38"/>
    </row>
    <row r="51" spans="1:6">
      <c r="A51" s="36"/>
      <c r="B51" s="37"/>
      <c r="C51" s="37"/>
      <c r="D51" s="37"/>
      <c r="E51" s="37"/>
    </row>
  </sheetData>
  <mergeCells count="25">
    <mergeCell ref="C9:E9"/>
    <mergeCell ref="C6:E6"/>
    <mergeCell ref="C7:E7"/>
    <mergeCell ref="C8:E8"/>
    <mergeCell ref="A1:E1"/>
    <mergeCell ref="A2:E2"/>
    <mergeCell ref="A3:E3"/>
    <mergeCell ref="A4:E4"/>
    <mergeCell ref="C5:E5"/>
    <mergeCell ref="B34:B35"/>
    <mergeCell ref="A34:A35"/>
    <mergeCell ref="E25:E26"/>
    <mergeCell ref="A33:E33"/>
    <mergeCell ref="A24:E24"/>
    <mergeCell ref="D25:D26"/>
    <mergeCell ref="C25:C26"/>
    <mergeCell ref="B25:B26"/>
    <mergeCell ref="A25:A26"/>
    <mergeCell ref="C10:E10"/>
    <mergeCell ref="C47:E48"/>
    <mergeCell ref="D49:E49"/>
    <mergeCell ref="D50:E50"/>
    <mergeCell ref="E34:E35"/>
    <mergeCell ref="D34:D35"/>
    <mergeCell ref="C34:C35"/>
  </mergeCells>
  <pageMargins left="0.6692913385826772" right="0.43307086614173229" top="0.39370078740157483" bottom="0.39370078740157483" header="0.23622047244094491" footer="0.23622047244094491"/>
  <pageSetup paperSize="9" scale="94" fitToWidth="0" orientation="portrait"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U69"/>
  <sheetViews>
    <sheetView view="pageBreakPreview" topLeftCell="A38" zoomScaleSheetLayoutView="75" workbookViewId="0">
      <selection activeCell="B50" sqref="B50:J50"/>
    </sheetView>
  </sheetViews>
  <sheetFormatPr defaultColWidth="9.33203125" defaultRowHeight="14.25"/>
  <cols>
    <col min="1" max="1" width="3.6640625" style="379" customWidth="1"/>
    <col min="2" max="2" width="28.83203125" style="379" customWidth="1"/>
    <col min="3" max="3" width="3" style="379" bestFit="1" customWidth="1"/>
    <col min="4" max="4" width="2.83203125" style="379" bestFit="1" customWidth="1"/>
    <col min="5" max="5" width="3.33203125" style="379" customWidth="1"/>
    <col min="6" max="6" width="8.33203125" style="379" customWidth="1"/>
    <col min="7" max="7" width="8.83203125" style="379" customWidth="1"/>
    <col min="8" max="8" width="7.33203125" style="379" customWidth="1"/>
    <col min="9" max="9" width="13.33203125" style="379" customWidth="1"/>
    <col min="10" max="10" width="9.33203125" style="379"/>
    <col min="11" max="11" width="0.1640625" style="379" customWidth="1"/>
    <col min="12" max="12" width="6.6640625" style="379" bestFit="1" customWidth="1"/>
    <col min="13" max="13" width="14" style="465" customWidth="1"/>
    <col min="14" max="14" width="11" style="379" bestFit="1" customWidth="1"/>
    <col min="15" max="15" width="17.33203125" style="379" customWidth="1"/>
    <col min="16" max="18" width="9.33203125" style="379"/>
    <col min="19" max="19" width="9.6640625" style="379" bestFit="1" customWidth="1"/>
    <col min="20" max="16384" width="9.33203125" style="379"/>
  </cols>
  <sheetData>
    <row r="1" spans="1:21" ht="22.5" customHeight="1">
      <c r="A1" s="593" t="s">
        <v>117</v>
      </c>
      <c r="B1" s="593"/>
      <c r="C1" s="593"/>
      <c r="D1" s="593"/>
      <c r="E1" s="593"/>
      <c r="F1" s="593"/>
      <c r="G1" s="593"/>
      <c r="H1" s="593"/>
      <c r="I1" s="593"/>
      <c r="J1" s="593"/>
      <c r="K1" s="593"/>
      <c r="L1" s="593"/>
      <c r="M1" s="593"/>
    </row>
    <row r="2" spans="1:21" ht="32.450000000000003" customHeight="1">
      <c r="A2" s="592" t="str">
        <f>Entry!C3</f>
        <v>Construction of  CC Road &amp; Drains in Ansanpally(V) of  Indalwai Mandal</v>
      </c>
      <c r="B2" s="592"/>
      <c r="C2" s="592"/>
      <c r="D2" s="592"/>
      <c r="E2" s="592"/>
      <c r="F2" s="592"/>
      <c r="G2" s="592"/>
      <c r="H2" s="592"/>
      <c r="I2" s="592"/>
      <c r="J2" s="592"/>
      <c r="K2" s="592"/>
      <c r="L2" s="592"/>
      <c r="M2" s="592"/>
    </row>
    <row r="3" spans="1:21" ht="21" customHeight="1">
      <c r="A3" s="380"/>
      <c r="B3" s="380" t="str">
        <f>Entry!H25</f>
        <v>Indalwai</v>
      </c>
      <c r="C3" s="380"/>
      <c r="D3" s="380"/>
      <c r="E3" s="380"/>
      <c r="F3" s="381" t="s">
        <v>158</v>
      </c>
      <c r="G3" s="380" t="str">
        <f>Entry!H28</f>
        <v>Ansanpally</v>
      </c>
      <c r="H3" s="380"/>
      <c r="I3" s="380" t="s">
        <v>207</v>
      </c>
      <c r="J3" s="597" t="str">
        <f>Entry!H28</f>
        <v>Ansanpally</v>
      </c>
      <c r="K3" s="597"/>
      <c r="L3" s="597"/>
      <c r="M3" s="380"/>
    </row>
    <row r="4" spans="1:21" ht="16.5" customHeight="1">
      <c r="A4" s="382"/>
      <c r="B4" s="383" t="s">
        <v>157</v>
      </c>
      <c r="C4" s="384"/>
      <c r="D4" s="384"/>
      <c r="E4" s="384"/>
      <c r="F4" s="384"/>
      <c r="G4" s="384"/>
      <c r="H4" s="384"/>
      <c r="I4" s="384"/>
      <c r="J4" s="385" t="s">
        <v>118</v>
      </c>
      <c r="K4" s="595">
        <f>M52</f>
        <v>499999.99851249997</v>
      </c>
      <c r="L4" s="595"/>
      <c r="M4" s="595"/>
    </row>
    <row r="5" spans="1:21" ht="42.75">
      <c r="A5" s="386" t="s">
        <v>1</v>
      </c>
      <c r="B5" s="386" t="s">
        <v>119</v>
      </c>
      <c r="C5" s="596" t="s">
        <v>2</v>
      </c>
      <c r="D5" s="596"/>
      <c r="E5" s="596"/>
      <c r="F5" s="386" t="s">
        <v>120</v>
      </c>
      <c r="G5" s="386" t="s">
        <v>121</v>
      </c>
      <c r="H5" s="386" t="s">
        <v>122</v>
      </c>
      <c r="I5" s="386" t="s">
        <v>123</v>
      </c>
      <c r="J5" s="386" t="s">
        <v>124</v>
      </c>
      <c r="K5" s="596" t="s">
        <v>125</v>
      </c>
      <c r="L5" s="596"/>
      <c r="M5" s="386" t="s">
        <v>126</v>
      </c>
      <c r="N5" s="387"/>
      <c r="S5" s="379">
        <v>3703</v>
      </c>
      <c r="U5" s="379">
        <f>29.38*40</f>
        <v>1175.2</v>
      </c>
    </row>
    <row r="6" spans="1:21">
      <c r="A6" s="388">
        <v>1</v>
      </c>
      <c r="B6" s="388">
        <v>2</v>
      </c>
      <c r="C6" s="594">
        <v>3</v>
      </c>
      <c r="D6" s="594"/>
      <c r="E6" s="594"/>
      <c r="F6" s="388">
        <v>4</v>
      </c>
      <c r="G6" s="388">
        <v>5</v>
      </c>
      <c r="H6" s="388">
        <v>6</v>
      </c>
      <c r="I6" s="388">
        <v>7</v>
      </c>
      <c r="J6" s="388">
        <v>8</v>
      </c>
      <c r="K6" s="594">
        <v>9</v>
      </c>
      <c r="L6" s="594"/>
      <c r="M6" s="388">
        <v>10</v>
      </c>
      <c r="S6" s="379">
        <v>13281</v>
      </c>
      <c r="U6" s="379">
        <f>76.51*85.5</f>
        <v>6541.6050000000005</v>
      </c>
    </row>
    <row r="7" spans="1:21" s="391" customFormat="1" ht="67.5" customHeight="1">
      <c r="A7" s="389">
        <v>1</v>
      </c>
      <c r="B7" s="576" t="str">
        <f>'Data-CCRoad '!C3:C3</f>
        <v>Engaging Unskilled Labour for Earth work in surface excavation not exceeding 30 cm in depth but exceeding 1.5 meter in width as well as 10 sqm on plan including getting out and disposal of excavated earth as directed by Engineer-in-charge for land leveling and land development (disposed earth to be neatly dressed and leveled) with initial lead of 10 mts and initial lift of 1.5 mts - for roads  (RSSR GO.RT.No.119 Dt:29.04.2022(Sl.No.11(i))</v>
      </c>
      <c r="C7" s="577"/>
      <c r="D7" s="577"/>
      <c r="E7" s="577"/>
      <c r="F7" s="577"/>
      <c r="G7" s="577"/>
      <c r="H7" s="577"/>
      <c r="I7" s="577"/>
      <c r="J7" s="577"/>
      <c r="K7" s="577"/>
      <c r="L7" s="578"/>
      <c r="M7" s="390"/>
      <c r="N7" s="175" t="s">
        <v>225</v>
      </c>
      <c r="O7" s="391" t="s">
        <v>134</v>
      </c>
      <c r="S7" s="391">
        <v>521</v>
      </c>
      <c r="U7" s="391">
        <f>SUM(U5:U6)</f>
        <v>7716.8050000000003</v>
      </c>
    </row>
    <row r="8" spans="1:21" s="391" customFormat="1" ht="25.5">
      <c r="A8" s="389"/>
      <c r="B8" s="392" t="s">
        <v>297</v>
      </c>
      <c r="C8" s="115">
        <v>1</v>
      </c>
      <c r="D8" s="115" t="s">
        <v>3</v>
      </c>
      <c r="E8" s="115">
        <v>1</v>
      </c>
      <c r="F8" s="393">
        <v>15</v>
      </c>
      <c r="G8" s="393">
        <v>3.1</v>
      </c>
      <c r="H8" s="394">
        <v>7.4999999999999997E-2</v>
      </c>
      <c r="I8" s="395">
        <f>ROUND(C8*E8*F8*G8*H8,2)</f>
        <v>3.49</v>
      </c>
      <c r="J8" s="396"/>
      <c r="K8" s="396"/>
      <c r="L8" s="396"/>
      <c r="M8" s="390"/>
      <c r="S8" s="391">
        <v>310093</v>
      </c>
      <c r="U8" s="391">
        <f>76.51*0.45*570</f>
        <v>19624.815000000002</v>
      </c>
    </row>
    <row r="9" spans="1:21" s="391" customFormat="1" ht="18" customHeight="1">
      <c r="A9" s="389"/>
      <c r="B9" s="392" t="s">
        <v>127</v>
      </c>
      <c r="C9" s="397">
        <v>1</v>
      </c>
      <c r="D9" s="397" t="s">
        <v>3</v>
      </c>
      <c r="E9" s="398">
        <f>ROUND(F8/15,0)</f>
        <v>1</v>
      </c>
      <c r="F9" s="399">
        <v>4</v>
      </c>
      <c r="G9" s="399">
        <v>0.3</v>
      </c>
      <c r="H9" s="399">
        <v>0.45</v>
      </c>
      <c r="I9" s="395">
        <f>ROUND(C9*E9*F9*G9*H9,2)</f>
        <v>0.54</v>
      </c>
      <c r="J9" s="396"/>
      <c r="K9" s="396"/>
      <c r="L9" s="396"/>
      <c r="M9" s="390"/>
      <c r="S9" s="391">
        <f>SUM(S5:S8)</f>
        <v>327598</v>
      </c>
    </row>
    <row r="10" spans="1:21" s="391" customFormat="1" ht="18" customHeight="1">
      <c r="A10" s="389"/>
      <c r="B10" s="392" t="s">
        <v>355</v>
      </c>
      <c r="C10" s="397">
        <v>1</v>
      </c>
      <c r="D10" s="397" t="s">
        <v>345</v>
      </c>
      <c r="E10" s="398">
        <v>1</v>
      </c>
      <c r="F10" s="399">
        <v>50</v>
      </c>
      <c r="G10" s="399">
        <v>1</v>
      </c>
      <c r="H10" s="399">
        <v>0.2</v>
      </c>
      <c r="I10" s="395">
        <f>ROUND(C10*E10*F10*G10*H10,2)</f>
        <v>10</v>
      </c>
      <c r="J10" s="396"/>
      <c r="K10" s="396"/>
      <c r="L10" s="396"/>
      <c r="M10" s="390"/>
    </row>
    <row r="11" spans="1:21" s="380" customFormat="1">
      <c r="A11" s="400"/>
      <c r="B11" s="401"/>
      <c r="C11" s="402"/>
      <c r="D11" s="402"/>
      <c r="E11" s="402"/>
      <c r="F11" s="402"/>
      <c r="G11" s="402"/>
      <c r="H11" s="402"/>
      <c r="I11" s="403">
        <f>SUM(I8:I10)</f>
        <v>14.030000000000001</v>
      </c>
      <c r="J11" s="404">
        <f>+'Data-CCRoad '!F6</f>
        <v>180.01</v>
      </c>
      <c r="K11" s="405">
        <v>1</v>
      </c>
      <c r="L11" s="405" t="s">
        <v>12</v>
      </c>
      <c r="M11" s="406">
        <f>ROUND(I11*J11/K11,0)</f>
        <v>2526</v>
      </c>
      <c r="N11" s="407">
        <f>M11</f>
        <v>2526</v>
      </c>
      <c r="S11" s="380">
        <f>-U8</f>
        <v>-19624.815000000002</v>
      </c>
    </row>
    <row r="12" spans="1:21" s="380" customFormat="1" ht="36.75" customHeight="1">
      <c r="A12" s="400">
        <v>2</v>
      </c>
      <c r="B12" s="576" t="str" cm="1">
        <f t="array" ref="B12:F12">'Data-CCRoad '!C87:G87</f>
        <v>Plain Cement concrete (1:5:10) using 40 mm HBG Metal metal with hand mixing including cost and conveyance all materials and labour charges Complete for finished item of work.</v>
      </c>
      <c r="C12" s="577">
        <v>0</v>
      </c>
      <c r="D12" s="577">
        <v>0</v>
      </c>
      <c r="E12" s="577">
        <v>0</v>
      </c>
      <c r="F12" s="577">
        <v>0</v>
      </c>
      <c r="G12" s="577"/>
      <c r="H12" s="577"/>
      <c r="I12" s="577"/>
      <c r="J12" s="577"/>
      <c r="K12" s="577"/>
      <c r="L12" s="578"/>
      <c r="M12" s="406"/>
      <c r="N12" s="407"/>
    </row>
    <row r="13" spans="1:21" s="380" customFormat="1">
      <c r="A13" s="400"/>
      <c r="B13" s="408" t="s">
        <v>357</v>
      </c>
      <c r="C13" s="409">
        <v>1</v>
      </c>
      <c r="D13" s="409" t="s">
        <v>345</v>
      </c>
      <c r="E13" s="409">
        <v>1</v>
      </c>
      <c r="F13" s="410">
        <f>F10</f>
        <v>50</v>
      </c>
      <c r="G13" s="410">
        <v>1</v>
      </c>
      <c r="H13" s="409">
        <v>7.4999999999999997E-2</v>
      </c>
      <c r="I13" s="395">
        <f>ROUND(C13*E13*F13*G13*H13,2)</f>
        <v>3.75</v>
      </c>
      <c r="J13" s="411">
        <f>'Data-CCRoad '!G106</f>
        <v>4569.67</v>
      </c>
      <c r="K13" s="412"/>
      <c r="L13" s="413" t="s">
        <v>12</v>
      </c>
      <c r="M13" s="406">
        <f>J13*I13</f>
        <v>17136.262500000001</v>
      </c>
      <c r="N13" s="407"/>
    </row>
    <row r="14" spans="1:21" s="380" customFormat="1">
      <c r="A14" s="400"/>
      <c r="B14" s="408"/>
      <c r="C14" s="409"/>
      <c r="D14" s="409"/>
      <c r="E14" s="409"/>
      <c r="F14" s="409"/>
      <c r="G14" s="409"/>
      <c r="H14" s="409"/>
      <c r="I14" s="414"/>
      <c r="J14" s="411"/>
      <c r="K14" s="412"/>
      <c r="L14" s="413"/>
      <c r="M14" s="406"/>
      <c r="N14" s="407"/>
    </row>
    <row r="15" spans="1:21" s="380" customFormat="1" ht="31.5" customHeight="1">
      <c r="A15" s="400">
        <v>3</v>
      </c>
      <c r="B15" s="576" t="str" cm="1">
        <f t="array" ref="B15:F15">'Data-CCRoad '!C108:G108</f>
        <v>Plain Cement concrete (M 15) Nominal Mix 1:2.5:5  using 40, 20, 10mm metal m/c including cost and conveyance all materials and labour charges Complete for finished item of work.</v>
      </c>
      <c r="C15" s="577">
        <v>0</v>
      </c>
      <c r="D15" s="577">
        <v>0</v>
      </c>
      <c r="E15" s="577">
        <v>0</v>
      </c>
      <c r="F15" s="577">
        <v>0</v>
      </c>
      <c r="G15" s="577"/>
      <c r="H15" s="577"/>
      <c r="I15" s="577"/>
      <c r="J15" s="577"/>
      <c r="K15" s="577"/>
      <c r="L15" s="578"/>
      <c r="M15" s="406"/>
      <c r="N15" s="407"/>
    </row>
    <row r="16" spans="1:21" s="380" customFormat="1">
      <c r="A16" s="400"/>
      <c r="B16" s="408" t="s">
        <v>358</v>
      </c>
      <c r="C16" s="409">
        <v>1</v>
      </c>
      <c r="D16" s="409" t="s">
        <v>345</v>
      </c>
      <c r="E16" s="409">
        <v>2</v>
      </c>
      <c r="F16" s="410">
        <f>F13</f>
        <v>50</v>
      </c>
      <c r="G16" s="409">
        <v>0.23</v>
      </c>
      <c r="H16" s="409">
        <v>0.45</v>
      </c>
      <c r="I16" s="395">
        <f>ROUND(C16*E16*F16*G16*H16,2)</f>
        <v>10.35</v>
      </c>
      <c r="J16" s="411">
        <f>'Data-CCRoad '!G126</f>
        <v>5530.28575</v>
      </c>
      <c r="K16" s="412"/>
      <c r="L16" s="413" t="s">
        <v>12</v>
      </c>
      <c r="M16" s="406">
        <f>J16*I16</f>
        <v>57238.457512499997</v>
      </c>
      <c r="N16" s="407"/>
    </row>
    <row r="17" spans="1:15" s="415" customFormat="1" ht="12.75"/>
    <row r="18" spans="1:15" s="380" customFormat="1" ht="37.5" customHeight="1">
      <c r="A18" s="400">
        <v>4</v>
      </c>
      <c r="B18" s="576" t="str" cm="1">
        <f t="array" ref="B18:F18">'Data-CCRoad '!C144:G144</f>
        <v>Plastering with CM (1:4), 12 mm thick  including cost and conveyance all materials and labour charges Complete for finished item of work.</v>
      </c>
      <c r="C18" s="577">
        <v>0</v>
      </c>
      <c r="D18" s="577">
        <v>0</v>
      </c>
      <c r="E18" s="577">
        <v>0</v>
      </c>
      <c r="F18" s="577">
        <v>0</v>
      </c>
      <c r="G18" s="577"/>
      <c r="H18" s="577"/>
      <c r="I18" s="577"/>
      <c r="J18" s="577"/>
      <c r="K18" s="577"/>
      <c r="L18" s="578"/>
      <c r="M18" s="406"/>
      <c r="N18" s="407"/>
    </row>
    <row r="19" spans="1:15" s="380" customFormat="1">
      <c r="A19" s="400"/>
      <c r="B19" s="408"/>
      <c r="C19" s="409">
        <v>1</v>
      </c>
      <c r="D19" s="409" t="s">
        <v>3</v>
      </c>
      <c r="E19" s="409">
        <v>1</v>
      </c>
      <c r="F19" s="410">
        <f>F13</f>
        <v>50</v>
      </c>
      <c r="G19" s="409">
        <v>0.63</v>
      </c>
      <c r="H19" s="409"/>
      <c r="I19" s="416">
        <f>G19*F19</f>
        <v>31.5</v>
      </c>
      <c r="J19" s="411"/>
      <c r="K19" s="412"/>
      <c r="L19" s="413"/>
      <c r="M19" s="406"/>
      <c r="N19" s="407"/>
    </row>
    <row r="20" spans="1:15" s="380" customFormat="1">
      <c r="A20" s="400"/>
      <c r="B20" s="408"/>
      <c r="C20" s="409"/>
      <c r="D20" s="409"/>
      <c r="E20" s="409"/>
      <c r="F20" s="410"/>
      <c r="G20" s="409"/>
      <c r="H20" s="409"/>
      <c r="I20" s="416">
        <f>I19</f>
        <v>31.5</v>
      </c>
      <c r="J20" s="411">
        <f>'Data-CCRoad '!G152</f>
        <v>1492.55</v>
      </c>
      <c r="K20" s="412"/>
      <c r="L20" s="413" t="s">
        <v>384</v>
      </c>
      <c r="M20" s="406">
        <f>J20*I20/10</f>
        <v>4701.5324999999993</v>
      </c>
      <c r="N20" s="407"/>
    </row>
    <row r="21" spans="1:15" s="380" customFormat="1">
      <c r="A21" s="400"/>
      <c r="B21" s="408"/>
      <c r="C21" s="409"/>
      <c r="D21" s="409"/>
      <c r="E21" s="409"/>
      <c r="F21" s="409"/>
      <c r="G21" s="409"/>
      <c r="H21" s="409"/>
      <c r="I21" s="414"/>
      <c r="J21" s="411"/>
      <c r="K21" s="412"/>
      <c r="L21" s="413"/>
      <c r="M21" s="406"/>
      <c r="N21" s="407"/>
    </row>
    <row r="22" spans="1:15" s="391" customFormat="1" ht="47.25" customHeight="1">
      <c r="A22" s="417">
        <v>5</v>
      </c>
      <c r="B22" s="589" t="s">
        <v>344</v>
      </c>
      <c r="C22" s="590"/>
      <c r="D22" s="590"/>
      <c r="E22" s="590"/>
      <c r="F22" s="590"/>
      <c r="G22" s="590"/>
      <c r="H22" s="590"/>
      <c r="I22" s="590"/>
      <c r="J22" s="590"/>
      <c r="K22" s="590"/>
      <c r="L22" s="591"/>
      <c r="M22" s="418"/>
      <c r="N22" s="407"/>
    </row>
    <row r="23" spans="1:15" s="391" customFormat="1">
      <c r="A23" s="417"/>
      <c r="B23" s="401" t="s">
        <v>356</v>
      </c>
      <c r="C23" s="397">
        <v>1</v>
      </c>
      <c r="D23" s="397" t="s">
        <v>345</v>
      </c>
      <c r="E23" s="397">
        <v>1</v>
      </c>
      <c r="F23" s="419">
        <v>120</v>
      </c>
      <c r="G23" s="419">
        <v>3.1</v>
      </c>
      <c r="H23" s="397">
        <v>7.4999999999999997E-2</v>
      </c>
      <c r="I23" s="420">
        <f>H23*G23*F23</f>
        <v>27.9</v>
      </c>
      <c r="J23" s="420"/>
      <c r="K23" s="421"/>
      <c r="L23" s="421"/>
      <c r="M23" s="418"/>
      <c r="N23" s="407"/>
    </row>
    <row r="24" spans="1:15" s="391" customFormat="1">
      <c r="A24" s="417"/>
      <c r="B24" s="401"/>
      <c r="C24" s="397"/>
      <c r="D24" s="397"/>
      <c r="E24" s="397"/>
      <c r="F24" s="397"/>
      <c r="G24" s="419"/>
      <c r="H24" s="397"/>
      <c r="I24" s="420">
        <f>I23</f>
        <v>27.9</v>
      </c>
      <c r="J24" s="420">
        <f>'Data-CCRoad '!G131</f>
        <v>997.1400000000001</v>
      </c>
      <c r="K24" s="421"/>
      <c r="L24" s="421" t="s">
        <v>7</v>
      </c>
      <c r="M24" s="418">
        <f>J24*I24</f>
        <v>27820.206000000002</v>
      </c>
      <c r="N24" s="407"/>
    </row>
    <row r="25" spans="1:15" s="391" customFormat="1">
      <c r="A25" s="417"/>
      <c r="B25" s="401"/>
      <c r="C25" s="397"/>
      <c r="D25" s="397"/>
      <c r="E25" s="397"/>
      <c r="F25" s="397"/>
      <c r="G25" s="419"/>
      <c r="H25" s="397"/>
      <c r="I25" s="420"/>
      <c r="J25" s="420"/>
      <c r="K25" s="421"/>
      <c r="L25" s="421"/>
      <c r="M25" s="418"/>
      <c r="N25" s="407"/>
    </row>
    <row r="26" spans="1:15" s="391" customFormat="1">
      <c r="A26" s="422" t="s">
        <v>130</v>
      </c>
      <c r="B26" s="423" t="s">
        <v>131</v>
      </c>
      <c r="C26" s="424"/>
      <c r="D26" s="424"/>
      <c r="E26" s="424"/>
      <c r="F26" s="419"/>
      <c r="G26" s="419"/>
      <c r="H26" s="419"/>
      <c r="I26" s="425"/>
      <c r="J26" s="425"/>
      <c r="K26" s="397"/>
      <c r="L26" s="397"/>
      <c r="M26" s="390"/>
    </row>
    <row r="27" spans="1:15" s="391" customFormat="1" ht="165" customHeight="1">
      <c r="A27" s="389">
        <v>6</v>
      </c>
      <c r="B27" s="586" t="s">
        <v>289</v>
      </c>
      <c r="C27" s="587"/>
      <c r="D27" s="587"/>
      <c r="E27" s="587"/>
      <c r="F27" s="587"/>
      <c r="G27" s="587"/>
      <c r="H27" s="587"/>
      <c r="I27" s="587"/>
      <c r="J27" s="587"/>
      <c r="K27" s="587"/>
      <c r="L27" s="588"/>
      <c r="M27" s="390"/>
    </row>
    <row r="28" spans="1:15" s="391" customFormat="1" ht="18" customHeight="1">
      <c r="A28" s="389"/>
      <c r="B28" s="396"/>
      <c r="C28" s="115">
        <v>1</v>
      </c>
      <c r="D28" s="115" t="s">
        <v>3</v>
      </c>
      <c r="E28" s="115">
        <v>1</v>
      </c>
      <c r="F28" s="393">
        <f>F23</f>
        <v>120</v>
      </c>
      <c r="G28" s="393">
        <v>3.1</v>
      </c>
      <c r="H28" s="426">
        <v>0.16500000000000001</v>
      </c>
      <c r="I28" s="395">
        <f>ROUND(C28*E28*F28*G28*H28,2)</f>
        <v>61.38</v>
      </c>
      <c r="J28" s="427"/>
      <c r="K28" s="396"/>
      <c r="L28" s="396"/>
      <c r="M28" s="390"/>
      <c r="O28" s="391">
        <f>ROUND(I29*85.5,0)</f>
        <v>5248</v>
      </c>
    </row>
    <row r="29" spans="1:15" s="380" customFormat="1" ht="18" customHeight="1">
      <c r="A29" s="400"/>
      <c r="B29" s="401"/>
      <c r="C29" s="402"/>
      <c r="D29" s="402"/>
      <c r="E29" s="402"/>
      <c r="F29" s="402"/>
      <c r="G29" s="402"/>
      <c r="H29" s="402"/>
      <c r="I29" s="428">
        <f>SUM(I28:I28)</f>
        <v>61.38</v>
      </c>
      <c r="J29" s="420">
        <f>'Data-CCRoad '!G54</f>
        <v>5851.7404763333325</v>
      </c>
      <c r="K29" s="421">
        <v>1</v>
      </c>
      <c r="L29" s="421" t="s">
        <v>12</v>
      </c>
      <c r="M29" s="418">
        <f>ROUND(I29*J29/K29,0)</f>
        <v>359180</v>
      </c>
      <c r="O29" s="407"/>
    </row>
    <row r="30" spans="1:15" s="380" customFormat="1" ht="18" customHeight="1">
      <c r="A30" s="400"/>
      <c r="B30" s="401" t="s">
        <v>241</v>
      </c>
      <c r="C30" s="402"/>
      <c r="D30" s="402"/>
      <c r="E30" s="402"/>
      <c r="F30" s="402"/>
      <c r="G30" s="402"/>
      <c r="H30" s="402"/>
      <c r="I30" s="403"/>
      <c r="J30" s="429"/>
      <c r="K30" s="405"/>
      <c r="L30" s="405"/>
      <c r="M30" s="406"/>
      <c r="O30" s="407"/>
    </row>
    <row r="31" spans="1:15" s="380" customFormat="1" ht="49.5" customHeight="1">
      <c r="A31" s="389">
        <f>A27+1</f>
        <v>7</v>
      </c>
      <c r="B31" s="579" t="str">
        <f>'Data-CCRoad '!C77</f>
        <v xml:space="preserve"> Groove Cutting of 2-4 mm for 1/3rd depth of concrete slab using concrete groove
cutting machine with diamond studded saw within 24 hours of casting of CC
pavement (CC Pavement 100mm to 200mm thick)</v>
      </c>
      <c r="C31" s="577"/>
      <c r="D31" s="577"/>
      <c r="E31" s="577"/>
      <c r="F31" s="577"/>
      <c r="G31" s="577"/>
      <c r="H31" s="577"/>
      <c r="I31" s="577"/>
      <c r="J31" s="577"/>
      <c r="K31" s="577"/>
      <c r="L31" s="578"/>
      <c r="M31" s="406"/>
      <c r="O31" s="407"/>
    </row>
    <row r="32" spans="1:15" s="380" customFormat="1" ht="18" customHeight="1">
      <c r="A32" s="400"/>
      <c r="C32" s="430">
        <v>1</v>
      </c>
      <c r="D32" s="430" t="s">
        <v>3</v>
      </c>
      <c r="E32" s="430">
        <f>ROUND(F28/G28,0)</f>
        <v>39</v>
      </c>
      <c r="F32" s="431">
        <f>G28</f>
        <v>3.1</v>
      </c>
      <c r="G32" s="430"/>
      <c r="H32" s="430"/>
      <c r="I32" s="395">
        <f>ROUND(C32*E32*F32,2)</f>
        <v>120.9</v>
      </c>
      <c r="J32" s="429"/>
      <c r="K32" s="405"/>
      <c r="L32" s="405"/>
      <c r="M32" s="406"/>
      <c r="O32" s="407"/>
    </row>
    <row r="33" spans="1:15" s="380" customFormat="1" ht="18" customHeight="1">
      <c r="A33" s="400"/>
      <c r="B33" s="401"/>
      <c r="C33" s="402"/>
      <c r="D33" s="402"/>
      <c r="E33" s="402"/>
      <c r="F33" s="402"/>
      <c r="G33" s="402"/>
      <c r="H33" s="402"/>
      <c r="I33" s="428">
        <f>SUM(I32)</f>
        <v>120.9</v>
      </c>
      <c r="J33" s="420">
        <f>'Data-CCRoad '!G79</f>
        <v>60</v>
      </c>
      <c r="K33" s="421">
        <v>1</v>
      </c>
      <c r="L33" s="421" t="s">
        <v>239</v>
      </c>
      <c r="M33" s="418">
        <f>ROUND(I33*J33/K33,0)</f>
        <v>7254</v>
      </c>
      <c r="O33" s="407"/>
    </row>
    <row r="34" spans="1:15" s="391" customFormat="1" ht="16.5" customHeight="1">
      <c r="A34" s="432"/>
      <c r="B34" s="423" t="s">
        <v>129</v>
      </c>
      <c r="C34" s="397"/>
      <c r="D34" s="397"/>
      <c r="E34" s="397"/>
      <c r="F34" s="397"/>
      <c r="G34" s="397"/>
      <c r="H34" s="397"/>
      <c r="I34" s="397"/>
      <c r="J34" s="433"/>
      <c r="K34" s="405"/>
      <c r="L34" s="405"/>
      <c r="M34" s="406"/>
    </row>
    <row r="35" spans="1:15" s="391" customFormat="1" ht="29.25" customHeight="1">
      <c r="A35" s="417">
        <f>A31+1</f>
        <v>8</v>
      </c>
      <c r="B35" s="576" t="str">
        <f>'Data-CCRoad '!C59:C59</f>
        <v>Collection &amp; Supply of good gravel   including cost,conveyance of all material and labour charges and stacking to Departmental guage for pre-measurements for Shoulders</v>
      </c>
      <c r="C35" s="577"/>
      <c r="D35" s="577"/>
      <c r="E35" s="577"/>
      <c r="F35" s="577"/>
      <c r="G35" s="577"/>
      <c r="H35" s="577"/>
      <c r="I35" s="577"/>
      <c r="J35" s="577"/>
      <c r="K35" s="577"/>
      <c r="L35" s="578"/>
      <c r="M35" s="434"/>
    </row>
    <row r="36" spans="1:15" s="391" customFormat="1" ht="18.75" customHeight="1">
      <c r="A36" s="417"/>
      <c r="B36" s="405" t="s">
        <v>128</v>
      </c>
      <c r="C36" s="115">
        <v>1</v>
      </c>
      <c r="D36" s="115" t="s">
        <v>3</v>
      </c>
      <c r="E36" s="115">
        <v>2</v>
      </c>
      <c r="F36" s="435">
        <f>F28</f>
        <v>120</v>
      </c>
      <c r="G36" s="436">
        <f>Entry!E34</f>
        <v>0.45</v>
      </c>
      <c r="H36" s="437">
        <v>0.16500000000000001</v>
      </c>
      <c r="I36" s="395">
        <f>ROUND(C36*E36*F36*G36*H36,2)</f>
        <v>17.82</v>
      </c>
      <c r="J36" s="438"/>
      <c r="K36" s="432"/>
      <c r="L36" s="432"/>
      <c r="M36" s="434"/>
    </row>
    <row r="37" spans="1:15" s="391" customFormat="1" ht="15" customHeight="1">
      <c r="A37" s="417"/>
      <c r="B37" s="401"/>
      <c r="C37" s="397"/>
      <c r="D37" s="397"/>
      <c r="E37" s="397"/>
      <c r="F37" s="397"/>
      <c r="G37" s="419"/>
      <c r="H37" s="397"/>
      <c r="I37" s="420">
        <f>SUM(I36:I36)</f>
        <v>17.82</v>
      </c>
      <c r="J37" s="420">
        <f>'Data-CCRoad '!G63</f>
        <v>173.08</v>
      </c>
      <c r="K37" s="421">
        <v>1</v>
      </c>
      <c r="L37" s="421" t="s">
        <v>12</v>
      </c>
      <c r="M37" s="418">
        <f>ROUND(I37*J37/K37,0)</f>
        <v>3084</v>
      </c>
      <c r="O37" s="439">
        <f>ROUND(I37*30,0)</f>
        <v>535</v>
      </c>
    </row>
    <row r="38" spans="1:15" s="391" customFormat="1" ht="42.75" customHeight="1">
      <c r="A38" s="417">
        <f>A35+1</f>
        <v>9</v>
      </c>
      <c r="B38" s="583" t="str">
        <f>'Data-CCRoad '!C65:C65</f>
        <v>Engaging Unskilled Labour for spreading of collected gravel uniformely irrespective of thickness in layers including watering and taming(RSSR GO.RT.No.119 Dt:29.04.2022(Sl.No.18))-For Shoulders</v>
      </c>
      <c r="C38" s="584"/>
      <c r="D38" s="584"/>
      <c r="E38" s="584"/>
      <c r="F38" s="584"/>
      <c r="G38" s="584"/>
      <c r="H38" s="584"/>
      <c r="I38" s="584"/>
      <c r="J38" s="584"/>
      <c r="K38" s="584"/>
      <c r="L38" s="585"/>
      <c r="M38" s="434"/>
    </row>
    <row r="39" spans="1:15" s="391" customFormat="1" ht="19.5" customHeight="1">
      <c r="A39" s="417"/>
      <c r="B39" s="405" t="s">
        <v>128</v>
      </c>
      <c r="C39" s="115">
        <f>C36</f>
        <v>1</v>
      </c>
      <c r="D39" s="115" t="s">
        <v>3</v>
      </c>
      <c r="E39" s="115">
        <f>E36</f>
        <v>2</v>
      </c>
      <c r="F39" s="435">
        <f>F36</f>
        <v>120</v>
      </c>
      <c r="G39" s="435">
        <v>0.45</v>
      </c>
      <c r="H39" s="437">
        <v>0.16500000000000001</v>
      </c>
      <c r="I39" s="395">
        <f>ROUND(C39*E39*F39*G39*H39,2)</f>
        <v>17.82</v>
      </c>
      <c r="J39" s="438"/>
      <c r="K39" s="432"/>
      <c r="L39" s="432"/>
      <c r="M39" s="434"/>
    </row>
    <row r="40" spans="1:15" s="391" customFormat="1" ht="19.5" customHeight="1">
      <c r="A40" s="417"/>
      <c r="B40" s="405" t="s">
        <v>359</v>
      </c>
      <c r="C40" s="115">
        <v>1</v>
      </c>
      <c r="D40" s="115" t="s">
        <v>3</v>
      </c>
      <c r="E40" s="115">
        <v>1</v>
      </c>
      <c r="F40" s="435">
        <f>F39</f>
        <v>120</v>
      </c>
      <c r="G40" s="435">
        <v>3.1</v>
      </c>
      <c r="H40" s="437">
        <v>7.4999999999999997E-2</v>
      </c>
      <c r="I40" s="395">
        <f>ROUND(C40*E40*F40*G40*H40,2)</f>
        <v>27.9</v>
      </c>
      <c r="J40" s="438"/>
      <c r="K40" s="432"/>
      <c r="L40" s="432"/>
      <c r="M40" s="434"/>
    </row>
    <row r="41" spans="1:15" s="391" customFormat="1" ht="18.75" customHeight="1">
      <c r="A41" s="417"/>
      <c r="B41" s="401"/>
      <c r="C41" s="397"/>
      <c r="D41" s="397"/>
      <c r="E41" s="397"/>
      <c r="F41" s="397"/>
      <c r="G41" s="397"/>
      <c r="H41" s="397"/>
      <c r="I41" s="420">
        <f>SUM(I39:I40)</f>
        <v>45.72</v>
      </c>
      <c r="J41" s="420">
        <f>'Data-CCRoad '!G17</f>
        <v>31.18</v>
      </c>
      <c r="K41" s="421">
        <v>1</v>
      </c>
      <c r="L41" s="421" t="s">
        <v>12</v>
      </c>
      <c r="M41" s="418">
        <f>ROUND(I41*J41/K41,0)</f>
        <v>1426</v>
      </c>
      <c r="N41" s="407">
        <f>M41</f>
        <v>1426</v>
      </c>
    </row>
    <row r="42" spans="1:15" s="391" customFormat="1" ht="54" customHeight="1">
      <c r="A42" s="397">
        <f>A38+1</f>
        <v>10</v>
      </c>
      <c r="B42" s="572" t="str">
        <f>'Data-CCRoad '!C83</f>
        <v>Manufacture , supply and delivery of Unplasticised PVCs pipes for portable water supplies confirming to IS 4985/2000 (3rd revision) with bell ends (socket) as per specification in light grey / natural Ivory gray / any other color (except white) inclusive of transportation to to sub divisional stores anywhere in TG excluding Taxes</v>
      </c>
      <c r="C42" s="573"/>
      <c r="D42" s="573"/>
      <c r="E42" s="573"/>
      <c r="F42" s="573"/>
      <c r="G42" s="573"/>
      <c r="H42" s="573"/>
      <c r="I42" s="573"/>
      <c r="J42" s="573"/>
      <c r="K42" s="573"/>
      <c r="L42" s="574"/>
      <c r="M42" s="390"/>
    </row>
    <row r="43" spans="1:15" s="380" customFormat="1">
      <c r="A43" s="400"/>
      <c r="B43" s="401"/>
      <c r="C43" s="397">
        <v>1</v>
      </c>
      <c r="D43" s="397" t="s">
        <v>3</v>
      </c>
      <c r="E43" s="397">
        <f>E9</f>
        <v>1</v>
      </c>
      <c r="F43" s="402">
        <v>4</v>
      </c>
      <c r="G43" s="402"/>
      <c r="H43" s="402"/>
      <c r="I43" s="403">
        <f>E43*F43*C43</f>
        <v>4</v>
      </c>
      <c r="J43" s="403">
        <f>'Data-CCRoad '!G86</f>
        <v>639</v>
      </c>
      <c r="K43" s="405">
        <v>1</v>
      </c>
      <c r="L43" s="405" t="s">
        <v>133</v>
      </c>
      <c r="M43" s="406">
        <f>J43*I43</f>
        <v>2556</v>
      </c>
    </row>
    <row r="44" spans="1:15" s="391" customFormat="1" ht="42.75" customHeight="1">
      <c r="A44" s="440">
        <v>11</v>
      </c>
      <c r="B44" s="580" t="s">
        <v>231</v>
      </c>
      <c r="C44" s="581"/>
      <c r="D44" s="581"/>
      <c r="E44" s="581"/>
      <c r="F44" s="581"/>
      <c r="G44" s="581"/>
      <c r="H44" s="581"/>
      <c r="I44" s="581"/>
      <c r="J44" s="582"/>
      <c r="K44" s="397"/>
      <c r="L44" s="397"/>
      <c r="M44" s="406"/>
    </row>
    <row r="45" spans="1:15" s="391" customFormat="1" ht="22.5" customHeight="1">
      <c r="A45" s="440"/>
      <c r="B45" s="441"/>
      <c r="C45" s="115">
        <v>1</v>
      </c>
      <c r="D45" s="115" t="s">
        <v>3</v>
      </c>
      <c r="E45" s="115">
        <v>1</v>
      </c>
      <c r="F45" s="430">
        <v>1</v>
      </c>
      <c r="G45" s="430"/>
      <c r="H45" s="430"/>
      <c r="I45" s="428">
        <f>E45*F45*C45</f>
        <v>1</v>
      </c>
      <c r="J45" s="428">
        <f>'Data-CCRoad '!G82</f>
        <v>4000</v>
      </c>
      <c r="K45" s="421">
        <v>1</v>
      </c>
      <c r="L45" s="421" t="s">
        <v>230</v>
      </c>
      <c r="M45" s="418">
        <f>ROUND(I45*J45/K45,0)</f>
        <v>4000</v>
      </c>
    </row>
    <row r="46" spans="1:15" s="391" customFormat="1" ht="20.25" customHeight="1">
      <c r="A46" s="440"/>
      <c r="B46" s="442"/>
      <c r="C46" s="442"/>
      <c r="D46" s="442"/>
      <c r="E46" s="442"/>
      <c r="F46" s="442"/>
      <c r="G46" s="442"/>
      <c r="H46" s="442"/>
      <c r="I46" s="443"/>
      <c r="J46" s="444"/>
      <c r="K46" s="445"/>
      <c r="L46" s="446"/>
      <c r="M46" s="406">
        <f>SUM(M11:M45)</f>
        <v>486922.45851249999</v>
      </c>
      <c r="N46" s="439">
        <f>SUM(N9:N44)</f>
        <v>3952</v>
      </c>
      <c r="O46" s="439">
        <f>SUM(O22:O44)</f>
        <v>5783</v>
      </c>
    </row>
    <row r="47" spans="1:15" s="391" customFormat="1" ht="20.25" customHeight="1">
      <c r="A47" s="440">
        <f>A44+1</f>
        <v>12</v>
      </c>
      <c r="B47" s="572" t="s">
        <v>161</v>
      </c>
      <c r="C47" s="573"/>
      <c r="D47" s="573"/>
      <c r="E47" s="573"/>
      <c r="F47" s="573"/>
      <c r="G47" s="573"/>
      <c r="H47" s="573"/>
      <c r="I47" s="573"/>
      <c r="J47" s="574"/>
      <c r="K47" s="397"/>
      <c r="L47" s="397"/>
      <c r="M47" s="406">
        <v>2000</v>
      </c>
    </row>
    <row r="48" spans="1:15" s="391" customFormat="1" ht="20.25" hidden="1" customHeight="1">
      <c r="A48" s="440">
        <f>A47+1</f>
        <v>13</v>
      </c>
      <c r="B48" s="572" t="s">
        <v>134</v>
      </c>
      <c r="C48" s="573"/>
      <c r="D48" s="573"/>
      <c r="E48" s="573"/>
      <c r="F48" s="573"/>
      <c r="G48" s="573"/>
      <c r="H48" s="573"/>
      <c r="I48" s="573"/>
      <c r="J48" s="574"/>
      <c r="K48" s="397"/>
      <c r="L48" s="397"/>
      <c r="M48" s="390">
        <f>O46*0</f>
        <v>0</v>
      </c>
    </row>
    <row r="49" spans="1:16" s="391" customFormat="1" ht="20.25" hidden="1" customHeight="1">
      <c r="A49" s="397">
        <f>A48+1</f>
        <v>14</v>
      </c>
      <c r="B49" s="572" t="s">
        <v>160</v>
      </c>
      <c r="C49" s="573"/>
      <c r="D49" s="573"/>
      <c r="E49" s="573"/>
      <c r="F49" s="573"/>
      <c r="G49" s="573"/>
      <c r="H49" s="573"/>
      <c r="I49" s="573"/>
      <c r="J49" s="574"/>
      <c r="K49" s="397"/>
      <c r="L49" s="397"/>
      <c r="M49" s="390">
        <f>ROUND(M46*12%,0)*0</f>
        <v>0</v>
      </c>
    </row>
    <row r="50" spans="1:16" s="391" customFormat="1" ht="20.25" customHeight="1">
      <c r="A50" s="397">
        <f>A49+1</f>
        <v>15</v>
      </c>
      <c r="B50" s="572" t="s">
        <v>135</v>
      </c>
      <c r="C50" s="573"/>
      <c r="D50" s="573"/>
      <c r="E50" s="573"/>
      <c r="F50" s="573"/>
      <c r="G50" s="573"/>
      <c r="H50" s="573"/>
      <c r="I50" s="573"/>
      <c r="J50" s="574"/>
      <c r="K50" s="397"/>
      <c r="L50" s="397"/>
      <c r="M50" s="390">
        <f>ROUND(M46*0.5%,0)</f>
        <v>2435</v>
      </c>
    </row>
    <row r="51" spans="1:16" s="391" customFormat="1" ht="20.25" customHeight="1">
      <c r="A51" s="397">
        <v>13</v>
      </c>
      <c r="B51" s="572" t="s">
        <v>136</v>
      </c>
      <c r="C51" s="573"/>
      <c r="D51" s="573"/>
      <c r="E51" s="573"/>
      <c r="F51" s="573"/>
      <c r="G51" s="573"/>
      <c r="H51" s="573"/>
      <c r="I51" s="573"/>
      <c r="J51" s="574"/>
      <c r="K51" s="397"/>
      <c r="L51" s="397" t="s">
        <v>137</v>
      </c>
      <c r="M51" s="447">
        <v>8642.5400000000009</v>
      </c>
      <c r="N51" s="448">
        <f>M52-SUM(M46:M50)</f>
        <v>8642.539999999979</v>
      </c>
    </row>
    <row r="52" spans="1:16" s="391" customFormat="1" ht="20.25" customHeight="1">
      <c r="A52" s="397"/>
      <c r="B52" s="449"/>
      <c r="C52" s="450"/>
      <c r="D52" s="450"/>
      <c r="E52" s="450"/>
      <c r="F52" s="450"/>
      <c r="G52" s="450"/>
      <c r="H52" s="450"/>
      <c r="I52" s="419"/>
      <c r="J52" s="571" t="s">
        <v>100</v>
      </c>
      <c r="K52" s="571"/>
      <c r="L52" s="571"/>
      <c r="M52" s="406">
        <f>SUM(M46:M51)</f>
        <v>499999.99851249997</v>
      </c>
      <c r="N52" s="391">
        <f>Entry!C49</f>
        <v>136</v>
      </c>
      <c r="O52" s="439">
        <f>500000-M52</f>
        <v>1.4875000342726707E-3</v>
      </c>
    </row>
    <row r="53" spans="1:16" s="391" customFormat="1" ht="20.25" customHeight="1">
      <c r="A53" s="451"/>
      <c r="B53" s="452"/>
      <c r="C53" s="453"/>
      <c r="D53" s="453"/>
      <c r="E53" s="453"/>
      <c r="F53" s="453"/>
      <c r="G53" s="453"/>
      <c r="H53" s="453"/>
      <c r="I53" s="454"/>
      <c r="J53" s="455"/>
      <c r="K53" s="455"/>
      <c r="L53" s="455"/>
      <c r="M53" s="456"/>
    </row>
    <row r="54" spans="1:16" s="391" customFormat="1" ht="20.25" customHeight="1">
      <c r="A54" s="451"/>
      <c r="B54" s="452"/>
      <c r="C54" s="453"/>
      <c r="D54" s="453"/>
      <c r="E54" s="453"/>
      <c r="F54" s="453"/>
      <c r="G54" s="453"/>
      <c r="H54" s="453"/>
      <c r="I54" s="454"/>
      <c r="J54" s="455"/>
      <c r="K54" s="455"/>
      <c r="L54" s="455"/>
      <c r="M54" s="456"/>
    </row>
    <row r="55" spans="1:16" s="391" customFormat="1">
      <c r="A55" s="451"/>
      <c r="B55" s="457" t="str">
        <f>Entry!B29</f>
        <v>Mandal Engineering  Officer</v>
      </c>
      <c r="C55" s="453"/>
      <c r="D55" s="453"/>
      <c r="E55" s="453"/>
      <c r="F55" s="453"/>
      <c r="G55" s="453"/>
      <c r="H55" s="453"/>
      <c r="I55" s="454"/>
      <c r="J55" s="455"/>
      <c r="K55" s="455"/>
      <c r="L55" s="455"/>
      <c r="M55" s="456"/>
    </row>
    <row r="56" spans="1:16" s="391" customFormat="1" ht="20.25" customHeight="1">
      <c r="A56" s="451"/>
      <c r="B56" s="457" t="str">
        <f>Entry!B30</f>
        <v>PR MPP Indalwai</v>
      </c>
      <c r="C56" s="453"/>
      <c r="D56" s="453"/>
      <c r="E56" s="453"/>
      <c r="F56" s="453"/>
      <c r="G56" s="453"/>
      <c r="H56" s="453"/>
      <c r="I56" s="454"/>
      <c r="J56" s="455"/>
      <c r="K56" s="455"/>
      <c r="L56" s="455"/>
      <c r="M56" s="456"/>
    </row>
    <row r="57" spans="1:16" s="391" customFormat="1" ht="13.5" customHeight="1">
      <c r="A57" s="458"/>
      <c r="B57" s="458"/>
      <c r="C57" s="458"/>
      <c r="D57" s="458"/>
      <c r="E57" s="458"/>
      <c r="F57" s="458"/>
      <c r="G57" s="458"/>
      <c r="H57" s="458"/>
      <c r="I57" s="459"/>
      <c r="J57" s="458"/>
      <c r="K57" s="458"/>
      <c r="L57" s="458"/>
      <c r="M57" s="460"/>
    </row>
    <row r="58" spans="1:16" s="391" customFormat="1" ht="14.25" customHeight="1">
      <c r="A58" s="458"/>
      <c r="B58" s="575" t="str">
        <f>CONCATENATE(" The Estimate is Administrative Sanctioned for Rs 5.",,0, 0,N59,N60,N61,,O61,"   ",   N63,O63,N64,O64)</f>
        <v xml:space="preserve"> The Estimate is Administrative Sanctioned for Rs 5.00Lakhs  (Rupees Five lakhs only)   by The  Dist. Collector, Nizamabad l vide proc.No.   A2/EGS/158/2024  Dated  18.12.2024</v>
      </c>
      <c r="C58" s="575"/>
      <c r="D58" s="575"/>
      <c r="E58" s="575"/>
      <c r="F58" s="575"/>
      <c r="G58" s="575"/>
      <c r="H58" s="575"/>
      <c r="I58" s="575"/>
      <c r="J58" s="575"/>
      <c r="K58" s="575"/>
      <c r="L58" s="575"/>
      <c r="M58" s="575"/>
      <c r="N58" s="461">
        <f>M52/100000</f>
        <v>4.9999999851249992</v>
      </c>
      <c r="O58" s="462" t="s">
        <v>218</v>
      </c>
      <c r="P58" s="462"/>
    </row>
    <row r="59" spans="1:16" s="391" customFormat="1">
      <c r="A59" s="463"/>
      <c r="B59" s="575"/>
      <c r="C59" s="575"/>
      <c r="D59" s="575"/>
      <c r="E59" s="575"/>
      <c r="F59" s="575"/>
      <c r="G59" s="575"/>
      <c r="H59" s="575"/>
      <c r="I59" s="575"/>
      <c r="J59" s="575"/>
      <c r="K59" s="575"/>
      <c r="L59" s="575"/>
      <c r="M59" s="575"/>
      <c r="N59" s="462" t="s">
        <v>219</v>
      </c>
      <c r="O59" s="462"/>
      <c r="P59" s="462"/>
    </row>
    <row r="60" spans="1:16" s="391" customFormat="1" ht="3" customHeight="1">
      <c r="A60" s="463"/>
      <c r="B60" s="575"/>
      <c r="C60" s="575"/>
      <c r="D60" s="575"/>
      <c r="E60" s="575"/>
      <c r="F60" s="575"/>
      <c r="G60" s="575"/>
      <c r="H60" s="575"/>
      <c r="I60" s="575"/>
      <c r="J60" s="575"/>
      <c r="K60" s="575"/>
      <c r="L60" s="575"/>
      <c r="M60" s="575"/>
      <c r="N60" s="462" t="s">
        <v>220</v>
      </c>
      <c r="O60" s="462"/>
      <c r="P60" s="462"/>
    </row>
    <row r="61" spans="1:16" ht="28.5" hidden="1" customHeight="1">
      <c r="B61" s="575"/>
      <c r="C61" s="575"/>
      <c r="D61" s="575"/>
      <c r="E61" s="575"/>
      <c r="F61" s="575"/>
      <c r="G61" s="575"/>
      <c r="H61" s="575"/>
      <c r="I61" s="575"/>
      <c r="J61" s="575"/>
      <c r="K61" s="575"/>
      <c r="L61" s="575"/>
      <c r="M61" s="575"/>
      <c r="N61" s="464" t="str">
        <f>Entry!C25</f>
        <v>Five lakhs only</v>
      </c>
      <c r="O61" s="462" t="s">
        <v>238</v>
      </c>
      <c r="P61" s="462"/>
    </row>
    <row r="62" spans="1:16">
      <c r="B62" s="377"/>
      <c r="C62" s="377"/>
      <c r="D62" s="377"/>
      <c r="E62" s="377"/>
      <c r="F62" s="377"/>
      <c r="G62" s="377"/>
      <c r="H62" s="377"/>
      <c r="I62" s="377"/>
      <c r="J62" s="377"/>
      <c r="K62" s="377"/>
      <c r="L62" s="377"/>
      <c r="M62" s="377"/>
      <c r="N62" s="464"/>
      <c r="O62" s="462"/>
      <c r="P62" s="462"/>
    </row>
    <row r="63" spans="1:16" ht="7.5" customHeight="1">
      <c r="N63" s="462" t="s">
        <v>378</v>
      </c>
      <c r="O63" s="462" t="str">
        <f>Entry!C26</f>
        <v xml:space="preserve">A2/EGS/158/2024  </v>
      </c>
      <c r="P63" s="462"/>
    </row>
    <row r="64" spans="1:16">
      <c r="B64" s="575" t="str">
        <f>CONCATENATE(" The Estimate is Technically Sanctioned  for  Rs 5.",0,0,N59,N60,N61,O61,"   ",N66,N64,O67)</f>
        <v xml:space="preserve"> The Estimate is Technically Sanctioned  for  Rs 5.00Lakhs  (Rupees Five lakhs only)   vide EGS SDR .No_______/2024-25Dated                            2024</v>
      </c>
      <c r="C64" s="575"/>
      <c r="D64" s="575"/>
      <c r="E64" s="575"/>
      <c r="F64" s="575"/>
      <c r="G64" s="575"/>
      <c r="H64" s="575"/>
      <c r="I64" s="575"/>
      <c r="J64" s="575"/>
      <c r="K64" s="575"/>
      <c r="L64" s="575"/>
      <c r="M64" s="575"/>
      <c r="N64" s="462" t="s">
        <v>221</v>
      </c>
      <c r="O64" s="462" t="str">
        <f>Entry!C27</f>
        <v xml:space="preserve"> 18.12.2024</v>
      </c>
      <c r="P64" s="462"/>
    </row>
    <row r="65" spans="2:16">
      <c r="B65" s="575"/>
      <c r="C65" s="575"/>
      <c r="D65" s="575"/>
      <c r="E65" s="575"/>
      <c r="F65" s="575"/>
      <c r="G65" s="575"/>
      <c r="H65" s="575"/>
      <c r="I65" s="575"/>
      <c r="J65" s="575"/>
      <c r="K65" s="575"/>
      <c r="L65" s="575"/>
      <c r="M65" s="575"/>
      <c r="N65" s="462"/>
      <c r="O65" s="462"/>
      <c r="P65" s="462"/>
    </row>
    <row r="66" spans="2:16" ht="26.25" customHeight="1">
      <c r="I66" s="286"/>
      <c r="J66" s="286"/>
      <c r="K66" s="286"/>
      <c r="L66" s="286"/>
      <c r="M66" s="466"/>
      <c r="N66" s="462" t="s">
        <v>292</v>
      </c>
      <c r="O66" s="462"/>
      <c r="P66" s="462"/>
    </row>
    <row r="67" spans="2:16">
      <c r="J67" s="467" t="str">
        <f>Entry!C29</f>
        <v>Dy.Executive Engineer</v>
      </c>
      <c r="K67" s="463"/>
      <c r="L67" s="391"/>
      <c r="N67" s="462"/>
      <c r="O67" s="468" t="s">
        <v>293</v>
      </c>
      <c r="P67" s="462"/>
    </row>
    <row r="68" spans="2:16">
      <c r="I68" s="466"/>
      <c r="J68" s="469" t="str">
        <f>Entry!C30</f>
        <v>PRSD Dichpally</v>
      </c>
      <c r="K68" s="469"/>
      <c r="L68" s="469"/>
      <c r="N68" s="462"/>
      <c r="O68" s="462"/>
      <c r="P68" s="462"/>
    </row>
    <row r="69" spans="2:16">
      <c r="J69" s="570"/>
      <c r="K69" s="570"/>
      <c r="L69" s="470"/>
    </row>
  </sheetData>
  <mergeCells count="28">
    <mergeCell ref="A2:M2"/>
    <mergeCell ref="A1:M1"/>
    <mergeCell ref="K6:L6"/>
    <mergeCell ref="K4:M4"/>
    <mergeCell ref="C5:E5"/>
    <mergeCell ref="K5:L5"/>
    <mergeCell ref="J3:L3"/>
    <mergeCell ref="C6:E6"/>
    <mergeCell ref="B7:L7"/>
    <mergeCell ref="B47:J47"/>
    <mergeCell ref="B48:J48"/>
    <mergeCell ref="B49:J49"/>
    <mergeCell ref="B31:L31"/>
    <mergeCell ref="B44:J44"/>
    <mergeCell ref="B18:L18"/>
    <mergeCell ref="B35:L35"/>
    <mergeCell ref="B38:L38"/>
    <mergeCell ref="B27:L27"/>
    <mergeCell ref="B42:L42"/>
    <mergeCell ref="B22:L22"/>
    <mergeCell ref="B12:L12"/>
    <mergeCell ref="B15:L15"/>
    <mergeCell ref="J69:K69"/>
    <mergeCell ref="J52:L52"/>
    <mergeCell ref="B50:J50"/>
    <mergeCell ref="B51:J51"/>
    <mergeCell ref="B58:M61"/>
    <mergeCell ref="B64:M65"/>
  </mergeCells>
  <phoneticPr fontId="35" type="noConversion"/>
  <printOptions horizontalCentered="1"/>
  <pageMargins left="0.70866141732283472" right="0.51181102362204722" top="0.69" bottom="0.68" header="0.6" footer="0.42"/>
  <pageSetup paperSize="9" scale="91" orientation="portrait" verticalDpi="300" r:id="rId1"/>
  <headerFooter alignWithMargins="0">
    <oddHeader>&amp;R&amp;P</oddHeader>
  </headerFooter>
  <rowBreaks count="1" manualBreakCount="1">
    <brk id="29" max="12"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29"/>
  <sheetViews>
    <sheetView view="pageBreakPreview" topLeftCell="A9" zoomScaleSheetLayoutView="100" workbookViewId="0">
      <selection activeCell="Q17" sqref="Q17"/>
    </sheetView>
  </sheetViews>
  <sheetFormatPr defaultColWidth="9.33203125" defaultRowHeight="12.75"/>
  <cols>
    <col min="1" max="1" width="4.33203125" style="50" customWidth="1"/>
    <col min="2" max="2" width="23.33203125" style="50" customWidth="1"/>
    <col min="3" max="3" width="3.33203125" style="50" customWidth="1"/>
    <col min="4" max="4" width="2.83203125" style="50" bestFit="1" customWidth="1"/>
    <col min="5" max="5" width="3" style="50" customWidth="1"/>
    <col min="6" max="6" width="9.6640625" style="50" customWidth="1"/>
    <col min="7" max="7" width="8.6640625" style="50" customWidth="1"/>
    <col min="8" max="8" width="8.1640625" style="50" customWidth="1"/>
    <col min="9" max="9" width="10" style="50" customWidth="1"/>
    <col min="10" max="10" width="12" style="50" customWidth="1"/>
    <col min="11" max="11" width="4.83203125" style="50" customWidth="1"/>
    <col min="12" max="12" width="6.6640625" style="50" customWidth="1"/>
    <col min="13" max="13" width="14" style="101" customWidth="1"/>
    <col min="14" max="14" width="11.6640625" style="50" customWidth="1"/>
    <col min="15" max="15" width="14.83203125" style="50" customWidth="1"/>
    <col min="16" max="16384" width="9.33203125" style="50"/>
  </cols>
  <sheetData>
    <row r="1" spans="1:15" ht="20.25" customHeight="1">
      <c r="A1" s="169" t="s">
        <v>117</v>
      </c>
      <c r="B1" s="105"/>
      <c r="C1" s="105"/>
      <c r="D1" s="105"/>
      <c r="E1" s="105"/>
      <c r="F1" s="105"/>
      <c r="G1" s="105"/>
      <c r="H1" s="105"/>
      <c r="I1" s="105"/>
      <c r="J1" s="105"/>
      <c r="K1" s="105"/>
      <c r="L1" s="105"/>
      <c r="M1" s="105"/>
    </row>
    <row r="2" spans="1:15" ht="31.5" customHeight="1">
      <c r="A2" s="598" t="str">
        <f>Entry!C3</f>
        <v>Construction of  CC Road &amp; Drains in Ansanpally(V) of  Indalwai Mandal</v>
      </c>
      <c r="B2" s="598"/>
      <c r="C2" s="598"/>
      <c r="D2" s="598"/>
      <c r="E2" s="598"/>
      <c r="F2" s="598"/>
      <c r="G2" s="598"/>
      <c r="H2" s="598"/>
      <c r="I2" s="598"/>
      <c r="J2" s="598"/>
      <c r="K2" s="598"/>
      <c r="L2" s="598"/>
      <c r="M2" s="598"/>
    </row>
    <row r="3" spans="1:15" ht="15" customHeight="1">
      <c r="A3" s="80"/>
      <c r="B3" s="172">
        <f>Entry!D48</f>
        <v>0</v>
      </c>
      <c r="C3" s="91"/>
      <c r="D3" s="91"/>
      <c r="E3" s="91"/>
      <c r="F3" s="91"/>
      <c r="G3" s="91"/>
      <c r="H3" s="91"/>
      <c r="I3" s="91"/>
      <c r="J3" s="92" t="s">
        <v>118</v>
      </c>
      <c r="K3" s="601">
        <f>M18</f>
        <v>50000</v>
      </c>
      <c r="L3" s="601"/>
      <c r="M3" s="601"/>
    </row>
    <row r="4" spans="1:15" ht="38.25">
      <c r="A4" s="109" t="s">
        <v>1</v>
      </c>
      <c r="B4" s="109" t="s">
        <v>119</v>
      </c>
      <c r="C4" s="602" t="s">
        <v>2</v>
      </c>
      <c r="D4" s="602"/>
      <c r="E4" s="602"/>
      <c r="F4" s="109" t="s">
        <v>120</v>
      </c>
      <c r="G4" s="109" t="s">
        <v>121</v>
      </c>
      <c r="H4" s="109" t="s">
        <v>122</v>
      </c>
      <c r="I4" s="109" t="s">
        <v>123</v>
      </c>
      <c r="J4" s="109" t="s">
        <v>124</v>
      </c>
      <c r="K4" s="602" t="s">
        <v>125</v>
      </c>
      <c r="L4" s="602"/>
      <c r="M4" s="109" t="s">
        <v>126</v>
      </c>
      <c r="N4" s="285" t="s">
        <v>225</v>
      </c>
      <c r="O4" s="81" t="s">
        <v>134</v>
      </c>
    </row>
    <row r="5" spans="1:15" ht="14.25">
      <c r="A5" s="115">
        <v>1</v>
      </c>
      <c r="B5" s="115">
        <v>2</v>
      </c>
      <c r="C5" s="603">
        <v>3</v>
      </c>
      <c r="D5" s="603"/>
      <c r="E5" s="603"/>
      <c r="F5" s="115">
        <v>4</v>
      </c>
      <c r="G5" s="115">
        <v>5</v>
      </c>
      <c r="H5" s="115">
        <v>6</v>
      </c>
      <c r="I5" s="115">
        <v>7</v>
      </c>
      <c r="J5" s="115">
        <v>8</v>
      </c>
      <c r="K5" s="603">
        <v>9</v>
      </c>
      <c r="L5" s="603"/>
      <c r="M5" s="115">
        <v>10</v>
      </c>
      <c r="N5" s="81"/>
    </row>
    <row r="6" spans="1:15" s="93" customFormat="1" hidden="1">
      <c r="A6" s="152"/>
      <c r="B6" s="150"/>
      <c r="C6" s="144"/>
      <c r="D6" s="144"/>
      <c r="E6" s="144"/>
      <c r="F6" s="154"/>
      <c r="G6" s="154"/>
      <c r="H6" s="155"/>
      <c r="I6" s="146"/>
      <c r="J6" s="156"/>
      <c r="K6" s="157"/>
      <c r="L6" s="157"/>
      <c r="M6" s="153"/>
    </row>
    <row r="7" spans="1:15" s="93" customFormat="1" hidden="1">
      <c r="A7" s="152"/>
      <c r="B7" s="144"/>
      <c r="C7" s="144"/>
      <c r="D7" s="144"/>
      <c r="E7" s="144"/>
      <c r="F7" s="144"/>
      <c r="G7" s="144"/>
      <c r="H7" s="144"/>
      <c r="I7" s="144"/>
      <c r="J7" s="158"/>
      <c r="K7" s="150"/>
      <c r="L7" s="150"/>
      <c r="M7" s="151"/>
    </row>
    <row r="8" spans="1:15" s="93" customFormat="1" hidden="1">
      <c r="A8" s="152"/>
      <c r="B8" s="148"/>
      <c r="C8" s="144"/>
      <c r="D8" s="144"/>
      <c r="E8" s="144"/>
      <c r="F8" s="144"/>
      <c r="G8" s="154"/>
      <c r="H8" s="144"/>
      <c r="I8" s="158"/>
      <c r="J8" s="158"/>
      <c r="K8" s="150"/>
      <c r="L8" s="150"/>
      <c r="M8" s="151"/>
    </row>
    <row r="9" spans="1:15" s="93" customFormat="1">
      <c r="A9" s="159" t="s">
        <v>130</v>
      </c>
      <c r="B9" s="160" t="s">
        <v>131</v>
      </c>
      <c r="C9" s="161"/>
      <c r="D9" s="161"/>
      <c r="E9" s="161"/>
      <c r="F9" s="154"/>
      <c r="G9" s="154"/>
      <c r="H9" s="154"/>
      <c r="I9" s="146"/>
      <c r="J9" s="146"/>
      <c r="K9" s="144"/>
      <c r="L9" s="144"/>
      <c r="M9" s="143"/>
    </row>
    <row r="10" spans="1:15" s="93" customFormat="1" ht="142.5" customHeight="1">
      <c r="A10" s="142">
        <v>1</v>
      </c>
      <c r="B10" s="604" t="s">
        <v>132</v>
      </c>
      <c r="C10" s="605"/>
      <c r="D10" s="605"/>
      <c r="E10" s="605"/>
      <c r="F10" s="605"/>
      <c r="G10" s="605"/>
      <c r="H10" s="605"/>
      <c r="I10" s="605"/>
      <c r="J10" s="606"/>
      <c r="K10" s="147"/>
      <c r="L10" s="147"/>
      <c r="M10" s="143"/>
    </row>
    <row r="11" spans="1:15" s="93" customFormat="1" ht="14.25">
      <c r="A11" s="142"/>
      <c r="B11" s="147"/>
      <c r="C11" s="144">
        <v>1</v>
      </c>
      <c r="D11" s="144" t="s">
        <v>3</v>
      </c>
      <c r="E11" s="144">
        <v>1</v>
      </c>
      <c r="F11" s="145">
        <f>Entry!D49</f>
        <v>0</v>
      </c>
      <c r="G11" s="145">
        <f>Entry!E33</f>
        <v>3.1</v>
      </c>
      <c r="H11" s="145">
        <f>'Estmate  '!H28</f>
        <v>0.16500000000000001</v>
      </c>
      <c r="I11" s="146">
        <f>ROUND(C11*E11*F11*G11*H11,2)</f>
        <v>0</v>
      </c>
      <c r="J11" s="149">
        <f>'Data-CCRoad '!G54</f>
        <v>5851.7404763333325</v>
      </c>
      <c r="K11" s="150">
        <v>1</v>
      </c>
      <c r="L11" s="150" t="s">
        <v>12</v>
      </c>
      <c r="M11" s="151">
        <f>ROUND(I11*J11/K11,0)</f>
        <v>0</v>
      </c>
      <c r="O11" s="81">
        <f>ROUND(I11*85.5,0)</f>
        <v>0</v>
      </c>
    </row>
    <row r="12" spans="1:15" s="93" customFormat="1">
      <c r="A12" s="157"/>
      <c r="B12" s="160"/>
      <c r="C12" s="144"/>
      <c r="D12" s="144"/>
      <c r="E12" s="144"/>
      <c r="F12" s="144"/>
      <c r="G12" s="144"/>
      <c r="H12" s="144"/>
      <c r="I12" s="144"/>
      <c r="J12" s="162"/>
      <c r="K12" s="150"/>
      <c r="L12" s="150"/>
      <c r="M12" s="151"/>
    </row>
    <row r="13" spans="1:15" s="93" customFormat="1">
      <c r="A13" s="163"/>
      <c r="B13" s="164"/>
      <c r="C13" s="164"/>
      <c r="D13" s="164"/>
      <c r="E13" s="164"/>
      <c r="F13" s="164"/>
      <c r="G13" s="164"/>
      <c r="H13" s="164"/>
      <c r="I13" s="165"/>
      <c r="J13" s="600" t="s">
        <v>138</v>
      </c>
      <c r="K13" s="600"/>
      <c r="L13" s="600"/>
      <c r="M13" s="151">
        <f>SUM(M6:M12)</f>
        <v>0</v>
      </c>
      <c r="N13" s="94">
        <f>SUM(N6:N12)</f>
        <v>0</v>
      </c>
      <c r="O13" s="94">
        <f>SUM(O6:O12)</f>
        <v>0</v>
      </c>
    </row>
    <row r="14" spans="1:15" s="93" customFormat="1" ht="20.25" customHeight="1">
      <c r="A14" s="163">
        <v>2</v>
      </c>
      <c r="B14" s="170" t="s">
        <v>134</v>
      </c>
      <c r="C14" s="164"/>
      <c r="D14" s="164"/>
      <c r="E14" s="164"/>
      <c r="F14" s="164"/>
      <c r="G14" s="164"/>
      <c r="H14" s="164"/>
      <c r="I14" s="165"/>
      <c r="J14" s="154"/>
      <c r="K14" s="144"/>
      <c r="L14" s="144"/>
      <c r="M14" s="151">
        <f>O13</f>
        <v>0</v>
      </c>
    </row>
    <row r="15" spans="1:15" s="93" customFormat="1" ht="20.25" customHeight="1">
      <c r="A15" s="144">
        <v>3</v>
      </c>
      <c r="B15" s="170" t="s">
        <v>160</v>
      </c>
      <c r="C15" s="171"/>
      <c r="D15" s="171"/>
      <c r="E15" s="171"/>
      <c r="F15" s="171"/>
      <c r="G15" s="171"/>
      <c r="H15" s="171"/>
      <c r="I15" s="154"/>
      <c r="J15" s="146"/>
      <c r="K15" s="144"/>
      <c r="L15" s="144"/>
      <c r="M15" s="143">
        <f>ROUND(M13*12%,0)</f>
        <v>0</v>
      </c>
    </row>
    <row r="16" spans="1:15" s="93" customFormat="1" ht="20.25" customHeight="1">
      <c r="A16" s="144">
        <v>4</v>
      </c>
      <c r="B16" s="167" t="s">
        <v>135</v>
      </c>
      <c r="C16" s="168"/>
      <c r="D16" s="168"/>
      <c r="E16" s="168"/>
      <c r="F16" s="168"/>
      <c r="G16" s="168"/>
      <c r="H16" s="168"/>
      <c r="I16" s="154"/>
      <c r="J16" s="146"/>
      <c r="K16" s="144"/>
      <c r="L16" s="144"/>
      <c r="M16" s="143">
        <f>ROUND(M13*0.5%,0)</f>
        <v>0</v>
      </c>
    </row>
    <row r="17" spans="1:15" s="93" customFormat="1" ht="20.25" customHeight="1">
      <c r="A17" s="144">
        <v>5</v>
      </c>
      <c r="B17" s="167" t="s">
        <v>136</v>
      </c>
      <c r="C17" s="168"/>
      <c r="D17" s="168"/>
      <c r="E17" s="168"/>
      <c r="F17" s="168"/>
      <c r="G17" s="168"/>
      <c r="H17" s="168"/>
      <c r="I17" s="154"/>
      <c r="J17" s="146"/>
      <c r="K17" s="144"/>
      <c r="L17" s="144" t="s">
        <v>137</v>
      </c>
      <c r="M17" s="166">
        <f>N17</f>
        <v>50000</v>
      </c>
      <c r="N17" s="94">
        <f>M18-SUM(M13:M16)</f>
        <v>50000</v>
      </c>
    </row>
    <row r="18" spans="1:15" s="93" customFormat="1" ht="20.25" customHeight="1">
      <c r="A18" s="144"/>
      <c r="B18" s="167"/>
      <c r="C18" s="168"/>
      <c r="D18" s="168"/>
      <c r="E18" s="168"/>
      <c r="F18" s="168"/>
      <c r="G18" s="168"/>
      <c r="H18" s="168"/>
      <c r="I18" s="154"/>
      <c r="J18" s="599" t="s">
        <v>100</v>
      </c>
      <c r="K18" s="599"/>
      <c r="L18" s="599"/>
      <c r="M18" s="151">
        <f>ABS!E9</f>
        <v>50000</v>
      </c>
      <c r="N18" s="94">
        <f>Entry!D49</f>
        <v>0</v>
      </c>
      <c r="O18" s="95"/>
    </row>
    <row r="19" spans="1:15" s="93" customFormat="1" ht="36.6" customHeight="1">
      <c r="A19" s="96"/>
      <c r="B19" s="96"/>
      <c r="C19" s="96"/>
      <c r="D19" s="96"/>
      <c r="E19" s="96"/>
      <c r="F19" s="96"/>
      <c r="G19" s="96"/>
      <c r="H19" s="96"/>
      <c r="I19" s="97"/>
      <c r="J19" s="96"/>
      <c r="K19" s="96"/>
      <c r="L19" s="96"/>
      <c r="M19" s="98"/>
    </row>
    <row r="20" spans="1:15" s="93" customFormat="1" ht="14.1" customHeight="1">
      <c r="A20" s="96"/>
      <c r="B20" s="96"/>
      <c r="C20" s="96"/>
      <c r="D20" s="96"/>
      <c r="E20" s="96"/>
      <c r="F20" s="96"/>
      <c r="G20" s="96"/>
      <c r="H20" s="96"/>
      <c r="I20" s="97"/>
      <c r="J20" s="96"/>
      <c r="K20" s="96"/>
      <c r="L20" s="96"/>
      <c r="M20" s="98"/>
    </row>
    <row r="21" spans="1:15" s="93" customFormat="1" ht="14.1" customHeight="1">
      <c r="A21" s="99"/>
      <c r="B21" s="99">
        <f>'Estmate  '!B59</f>
        <v>0</v>
      </c>
      <c r="C21" s="99"/>
      <c r="D21" s="99"/>
      <c r="F21" s="99"/>
      <c r="G21" s="99" t="str">
        <f>Entry!C29</f>
        <v>Dy.Executive Engineer</v>
      </c>
      <c r="H21" s="99"/>
      <c r="I21" s="99"/>
      <c r="J21" s="99"/>
      <c r="K21" s="99"/>
      <c r="L21" s="99"/>
      <c r="M21" s="99"/>
      <c r="N21" s="99"/>
    </row>
    <row r="22" spans="1:15" s="93" customFormat="1">
      <c r="A22" s="99"/>
      <c r="B22" s="99">
        <f>'Estmate  '!B60</f>
        <v>0</v>
      </c>
      <c r="C22" s="99"/>
      <c r="D22" s="99"/>
      <c r="F22" s="99"/>
      <c r="G22" s="99" t="str">
        <f>Entry!C30</f>
        <v>PRSD Dichpally</v>
      </c>
      <c r="H22" s="99"/>
      <c r="I22" s="99"/>
      <c r="J22" s="99"/>
      <c r="K22" s="99"/>
      <c r="L22" s="99"/>
      <c r="M22" s="99"/>
      <c r="N22" s="99"/>
    </row>
    <row r="23" spans="1:15" ht="12.75" hidden="1" customHeight="1">
      <c r="H23" s="173"/>
      <c r="I23" s="173"/>
      <c r="J23" s="173"/>
      <c r="K23" s="173"/>
      <c r="L23" s="173"/>
      <c r="M23" s="173"/>
    </row>
    <row r="24" spans="1:15">
      <c r="H24" s="173"/>
      <c r="I24" s="173"/>
      <c r="J24" s="173"/>
      <c r="K24" s="173"/>
      <c r="L24" s="173"/>
      <c r="M24" s="173"/>
    </row>
    <row r="25" spans="1:15">
      <c r="L25" s="53"/>
      <c r="M25" s="100"/>
    </row>
    <row r="26" spans="1:15" ht="15" customHeight="1"/>
    <row r="27" spans="1:15" ht="15" customHeight="1"/>
    <row r="28" spans="1:15" ht="14.25">
      <c r="I28" s="106"/>
      <c r="J28" s="53"/>
      <c r="K28" s="53"/>
      <c r="L28" s="81"/>
    </row>
    <row r="29" spans="1:15" ht="14.25">
      <c r="I29" s="106"/>
      <c r="J29" s="53"/>
      <c r="K29" s="102"/>
      <c r="L29" s="81"/>
    </row>
  </sheetData>
  <mergeCells count="9">
    <mergeCell ref="A2:M2"/>
    <mergeCell ref="J18:L18"/>
    <mergeCell ref="J13:L13"/>
    <mergeCell ref="K3:M3"/>
    <mergeCell ref="C4:E4"/>
    <mergeCell ref="K4:L4"/>
    <mergeCell ref="C5:E5"/>
    <mergeCell ref="K5:L5"/>
    <mergeCell ref="B10:J10"/>
  </mergeCells>
  <phoneticPr fontId="35" type="noConversion"/>
  <printOptions horizontalCentered="1"/>
  <pageMargins left="0.7" right="0.5" top="0.5" bottom="0.4" header="0.44" footer="0.38"/>
  <pageSetup paperSize="9" scale="85" orientation="portrait" verticalDpi="300" r:id="rId1"/>
  <headerFooter alignWithMargins="0">
    <oddHeader>&amp;R&amp;P</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X161"/>
  <sheetViews>
    <sheetView tabSelected="1" view="pageBreakPreview" zoomScale="115" zoomScaleNormal="100" zoomScaleSheetLayoutView="115" workbookViewId="0">
      <selection activeCell="L157" sqref="L157"/>
    </sheetView>
  </sheetViews>
  <sheetFormatPr defaultColWidth="9.33203125" defaultRowHeight="12.75"/>
  <cols>
    <col min="1" max="2" width="6.6640625" style="194" customWidth="1"/>
    <col min="3" max="3" width="37" style="194" customWidth="1"/>
    <col min="4" max="4" width="6.6640625" style="175" customWidth="1"/>
    <col min="5" max="5" width="11" style="256" customWidth="1"/>
    <col min="6" max="6" width="11.6640625" style="257" customWidth="1"/>
    <col min="7" max="7" width="12.6640625" style="257" customWidth="1"/>
    <col min="8" max="8" width="10.33203125" style="255" bestFit="1" customWidth="1"/>
    <col min="9" max="9" width="9.33203125" style="174" customWidth="1"/>
    <col min="10" max="11" width="9.33203125" style="175" customWidth="1"/>
    <col min="12" max="12" width="67.6640625" style="175" customWidth="1"/>
    <col min="13" max="13" width="20.33203125" style="175" customWidth="1"/>
    <col min="14" max="14" width="9.33203125" style="175" customWidth="1"/>
    <col min="15" max="15" width="9.6640625" style="175" customWidth="1"/>
    <col min="16" max="16" width="10.33203125" style="175" customWidth="1"/>
    <col min="17" max="18" width="13" style="175" customWidth="1"/>
    <col min="19" max="16384" width="9.33203125" style="175"/>
  </cols>
  <sheetData>
    <row r="1" spans="1:16" ht="27.75" customHeight="1">
      <c r="A1" s="622" t="s">
        <v>379</v>
      </c>
      <c r="B1" s="622"/>
      <c r="C1" s="622"/>
      <c r="D1" s="622"/>
      <c r="E1" s="622"/>
      <c r="F1" s="622"/>
      <c r="G1" s="622"/>
      <c r="H1" s="622"/>
    </row>
    <row r="2" spans="1:16" ht="31.5" customHeight="1">
      <c r="A2" s="176" t="s">
        <v>188</v>
      </c>
      <c r="B2" s="176" t="s">
        <v>189</v>
      </c>
      <c r="C2" s="176" t="s">
        <v>190</v>
      </c>
      <c r="D2" s="177" t="s">
        <v>9</v>
      </c>
      <c r="E2" s="177" t="s">
        <v>170</v>
      </c>
      <c r="F2" s="177" t="s">
        <v>149</v>
      </c>
      <c r="G2" s="178" t="s">
        <v>6</v>
      </c>
      <c r="H2" s="176" t="s">
        <v>186</v>
      </c>
    </row>
    <row r="3" spans="1:16" ht="82.5" customHeight="1">
      <c r="A3" s="176">
        <v>1</v>
      </c>
      <c r="B3" s="179" t="s">
        <v>191</v>
      </c>
      <c r="C3" s="608" t="s">
        <v>302</v>
      </c>
      <c r="D3" s="608"/>
      <c r="E3" s="608"/>
      <c r="F3" s="608"/>
      <c r="G3" s="608"/>
      <c r="H3" s="176"/>
      <c r="L3" s="180" t="s">
        <v>182</v>
      </c>
      <c r="M3" s="181"/>
      <c r="N3" s="181"/>
      <c r="O3" s="181"/>
      <c r="P3" s="182"/>
    </row>
    <row r="4" spans="1:16">
      <c r="A4" s="176"/>
      <c r="B4" s="176"/>
      <c r="C4" s="183" t="s">
        <v>113</v>
      </c>
      <c r="D4" s="176"/>
      <c r="E4" s="176"/>
      <c r="F4" s="176"/>
      <c r="G4" s="176"/>
      <c r="H4" s="176"/>
      <c r="L4" s="184" t="s">
        <v>113</v>
      </c>
      <c r="M4" s="185"/>
      <c r="N4" s="186"/>
      <c r="O4" s="181"/>
      <c r="P4" s="187"/>
    </row>
    <row r="5" spans="1:16">
      <c r="A5" s="176"/>
      <c r="B5" s="176"/>
      <c r="C5" s="183" t="s">
        <v>114</v>
      </c>
      <c r="D5" s="176"/>
      <c r="E5" s="176"/>
      <c r="F5" s="176"/>
      <c r="G5" s="176"/>
      <c r="H5" s="176"/>
      <c r="L5" s="184"/>
      <c r="M5" s="185"/>
      <c r="N5" s="186"/>
      <c r="O5" s="181"/>
      <c r="P5" s="187"/>
    </row>
    <row r="6" spans="1:16" ht="51">
      <c r="A6" s="176"/>
      <c r="B6" s="176"/>
      <c r="C6" s="374" t="s">
        <v>303</v>
      </c>
      <c r="D6" s="176" t="s">
        <v>7</v>
      </c>
      <c r="E6" s="176">
        <v>1</v>
      </c>
      <c r="F6" s="176">
        <v>180.01</v>
      </c>
      <c r="G6" s="189">
        <f>F6*E6</f>
        <v>180.01</v>
      </c>
      <c r="H6" s="176"/>
      <c r="L6" s="181"/>
      <c r="M6" s="185"/>
      <c r="N6" s="186"/>
      <c r="O6" s="181"/>
      <c r="P6" s="187"/>
    </row>
    <row r="7" spans="1:16">
      <c r="A7" s="176"/>
      <c r="B7" s="176"/>
      <c r="C7" s="188"/>
      <c r="D7" s="190"/>
      <c r="E7" s="191"/>
      <c r="F7" s="191"/>
      <c r="G7" s="189">
        <f>G6</f>
        <v>180.01</v>
      </c>
      <c r="H7" s="176" t="s">
        <v>187</v>
      </c>
      <c r="L7" s="193" t="s">
        <v>115</v>
      </c>
      <c r="M7" s="194"/>
      <c r="N7" s="195"/>
      <c r="O7" s="195"/>
      <c r="P7" s="196" t="e">
        <f>#REF!</f>
        <v>#REF!</v>
      </c>
    </row>
    <row r="8" spans="1:16">
      <c r="A8" s="176"/>
      <c r="B8" s="176"/>
      <c r="C8" s="188"/>
      <c r="D8" s="190"/>
      <c r="E8" s="191"/>
      <c r="F8" s="191"/>
      <c r="G8" s="192"/>
      <c r="H8" s="176"/>
      <c r="L8" s="193"/>
      <c r="M8" s="194"/>
      <c r="N8" s="195"/>
      <c r="O8" s="195"/>
      <c r="P8" s="196"/>
    </row>
    <row r="9" spans="1:16" ht="29.25" customHeight="1">
      <c r="A9" s="176">
        <v>2</v>
      </c>
      <c r="B9" s="179" t="s">
        <v>195</v>
      </c>
      <c r="C9" s="608" t="s">
        <v>298</v>
      </c>
      <c r="D9" s="608"/>
      <c r="E9" s="608"/>
      <c r="F9" s="608"/>
      <c r="G9" s="608"/>
      <c r="H9" s="176"/>
      <c r="L9" s="193"/>
      <c r="M9" s="194"/>
      <c r="N9" s="195"/>
      <c r="O9" s="195"/>
      <c r="P9" s="196"/>
    </row>
    <row r="10" spans="1:16" ht="18" customHeight="1">
      <c r="A10" s="176"/>
      <c r="B10" s="176"/>
      <c r="C10" s="108" t="s">
        <v>192</v>
      </c>
      <c r="D10" s="109"/>
      <c r="E10" s="110"/>
      <c r="F10" s="197"/>
      <c r="G10" s="198"/>
      <c r="H10" s="176"/>
      <c r="L10" s="193"/>
      <c r="M10" s="194"/>
      <c r="N10" s="195"/>
      <c r="O10" s="195"/>
      <c r="P10" s="196"/>
    </row>
    <row r="11" spans="1:16" ht="18" customHeight="1">
      <c r="A11" s="176"/>
      <c r="B11" s="176"/>
      <c r="C11" s="108" t="s">
        <v>193</v>
      </c>
      <c r="D11" s="109"/>
      <c r="E11" s="110"/>
      <c r="F11" s="197"/>
      <c r="G11" s="198"/>
      <c r="H11" s="176"/>
      <c r="L11" s="193"/>
      <c r="M11" s="194"/>
      <c r="N11" s="195"/>
      <c r="O11" s="195"/>
      <c r="P11" s="196"/>
    </row>
    <row r="12" spans="1:16" ht="18" customHeight="1">
      <c r="A12" s="176"/>
      <c r="B12" s="176"/>
      <c r="C12" s="111" t="s">
        <v>21</v>
      </c>
      <c r="D12" s="112" t="s">
        <v>7</v>
      </c>
      <c r="E12" s="113">
        <v>1</v>
      </c>
      <c r="F12" s="197">
        <f>'Lead2024-25'!K5</f>
        <v>173.08</v>
      </c>
      <c r="G12" s="199">
        <f>E12*F12</f>
        <v>173.08</v>
      </c>
      <c r="H12" s="176"/>
      <c r="L12" s="193"/>
      <c r="M12" s="194"/>
      <c r="N12" s="195"/>
      <c r="O12" s="195"/>
      <c r="P12" s="196"/>
    </row>
    <row r="13" spans="1:16" ht="18" customHeight="1">
      <c r="A13" s="176"/>
      <c r="B13" s="176"/>
      <c r="C13" s="114" t="s">
        <v>194</v>
      </c>
      <c r="D13" s="115"/>
      <c r="E13" s="116"/>
      <c r="F13" s="197"/>
      <c r="G13" s="258">
        <f>G12</f>
        <v>173.08</v>
      </c>
      <c r="H13" s="176" t="s">
        <v>187</v>
      </c>
      <c r="L13" s="193"/>
      <c r="M13" s="194"/>
      <c r="N13" s="195"/>
      <c r="O13" s="195"/>
      <c r="P13" s="196"/>
    </row>
    <row r="14" spans="1:16" ht="12" customHeight="1">
      <c r="A14" s="176"/>
      <c r="B14" s="176"/>
      <c r="C14" s="200"/>
      <c r="D14" s="190"/>
      <c r="E14" s="104"/>
      <c r="F14" s="104"/>
      <c r="G14" s="127"/>
      <c r="H14" s="176"/>
      <c r="L14" s="193"/>
      <c r="M14" s="194"/>
      <c r="N14" s="195"/>
      <c r="O14" s="195"/>
      <c r="P14" s="196"/>
    </row>
    <row r="15" spans="1:16" ht="43.5" customHeight="1">
      <c r="A15" s="176">
        <v>3</v>
      </c>
      <c r="B15" s="179" t="s">
        <v>195</v>
      </c>
      <c r="C15" s="608" t="s">
        <v>299</v>
      </c>
      <c r="D15" s="608"/>
      <c r="E15" s="608"/>
      <c r="F15" s="608"/>
      <c r="G15" s="608"/>
      <c r="H15" s="176"/>
      <c r="L15" s="193"/>
      <c r="M15" s="194"/>
      <c r="N15" s="195"/>
      <c r="O15" s="195"/>
      <c r="P15" s="196"/>
    </row>
    <row r="16" spans="1:16" ht="18" customHeight="1">
      <c r="A16" s="176"/>
      <c r="B16" s="176"/>
      <c r="C16" s="108" t="s">
        <v>196</v>
      </c>
      <c r="D16" s="109" t="s">
        <v>7</v>
      </c>
      <c r="E16" s="119">
        <v>1</v>
      </c>
      <c r="F16" s="177">
        <v>31.18</v>
      </c>
      <c r="G16" s="199">
        <f>E16*F16</f>
        <v>31.18</v>
      </c>
      <c r="H16" s="176"/>
      <c r="L16" s="193"/>
      <c r="M16" s="194"/>
      <c r="N16" s="195"/>
      <c r="O16" s="195"/>
      <c r="P16" s="196"/>
    </row>
    <row r="17" spans="1:16" ht="18" customHeight="1">
      <c r="A17" s="176"/>
      <c r="B17" s="176"/>
      <c r="C17" s="117"/>
      <c r="D17" s="201"/>
      <c r="E17" s="110"/>
      <c r="F17" s="202"/>
      <c r="G17" s="128">
        <f>G16</f>
        <v>31.18</v>
      </c>
      <c r="H17" s="176" t="s">
        <v>187</v>
      </c>
      <c r="L17" s="193"/>
      <c r="M17" s="194"/>
      <c r="N17" s="195"/>
      <c r="O17" s="195"/>
      <c r="P17" s="196"/>
    </row>
    <row r="18" spans="1:16" ht="12" customHeight="1">
      <c r="A18" s="176"/>
      <c r="B18" s="176"/>
      <c r="C18" s="200"/>
      <c r="D18" s="190"/>
      <c r="E18" s="104"/>
      <c r="F18" s="104"/>
      <c r="G18" s="127"/>
      <c r="H18" s="176"/>
      <c r="L18" s="193"/>
      <c r="M18" s="194"/>
      <c r="N18" s="195"/>
      <c r="O18" s="195"/>
      <c r="P18" s="196"/>
    </row>
    <row r="19" spans="1:16" ht="13.35" customHeight="1">
      <c r="A19" s="190"/>
      <c r="B19" s="190"/>
      <c r="C19" s="624" t="s">
        <v>5</v>
      </c>
      <c r="D19" s="624"/>
      <c r="E19" s="624"/>
      <c r="F19" s="203"/>
      <c r="G19" s="203"/>
      <c r="H19" s="203"/>
    </row>
    <row r="20" spans="1:16" ht="150" customHeight="1">
      <c r="A20" s="204">
        <v>4</v>
      </c>
      <c r="B20" s="204"/>
      <c r="C20" s="625" t="s">
        <v>288</v>
      </c>
      <c r="D20" s="623"/>
      <c r="E20" s="623"/>
      <c r="F20" s="623"/>
      <c r="G20" s="623"/>
      <c r="H20" s="205"/>
    </row>
    <row r="21" spans="1:16">
      <c r="A21" s="206"/>
      <c r="B21" s="206"/>
      <c r="C21" s="207" t="s">
        <v>11</v>
      </c>
      <c r="D21" s="208"/>
      <c r="E21" s="190"/>
      <c r="F21" s="209"/>
      <c r="G21" s="209"/>
      <c r="H21" s="209"/>
    </row>
    <row r="22" spans="1:16" ht="19.350000000000001" customHeight="1">
      <c r="A22" s="206"/>
      <c r="B22" s="206"/>
      <c r="C22" s="208" t="s">
        <v>23</v>
      </c>
      <c r="D22" s="208"/>
      <c r="E22" s="210"/>
      <c r="F22" s="209"/>
      <c r="G22" s="209"/>
      <c r="H22" s="209"/>
    </row>
    <row r="23" spans="1:16">
      <c r="A23" s="206"/>
      <c r="B23" s="206"/>
      <c r="C23" s="207" t="s">
        <v>24</v>
      </c>
      <c r="D23" s="208"/>
      <c r="E23" s="210"/>
      <c r="F23" s="209"/>
      <c r="G23" s="209"/>
      <c r="H23" s="209"/>
    </row>
    <row r="24" spans="1:16">
      <c r="A24" s="206"/>
      <c r="B24" s="206"/>
      <c r="C24" s="211" t="s">
        <v>78</v>
      </c>
      <c r="D24" s="212"/>
      <c r="E24" s="210"/>
      <c r="F24" s="209"/>
      <c r="G24" s="209"/>
      <c r="H24" s="209"/>
    </row>
    <row r="25" spans="1:16">
      <c r="A25" s="206"/>
      <c r="B25" s="206"/>
      <c r="C25" s="208" t="s">
        <v>25</v>
      </c>
      <c r="D25" s="213" t="s">
        <v>8</v>
      </c>
      <c r="E25" s="214">
        <v>5</v>
      </c>
      <c r="F25" s="209">
        <f>'Lead2024-25'!K23</f>
        <v>645</v>
      </c>
      <c r="G25" s="209">
        <f>E25*F25</f>
        <v>3225</v>
      </c>
      <c r="H25" s="104"/>
    </row>
    <row r="26" spans="1:16">
      <c r="A26" s="206"/>
      <c r="B26" s="206"/>
      <c r="C26" s="208" t="s">
        <v>26</v>
      </c>
      <c r="D26" s="213" t="s">
        <v>8</v>
      </c>
      <c r="E26" s="214">
        <v>5</v>
      </c>
      <c r="F26" s="209">
        <f>'Lead2024-25'!K22</f>
        <v>615</v>
      </c>
      <c r="G26" s="209">
        <f>E26*F26</f>
        <v>3075</v>
      </c>
      <c r="H26" s="104"/>
    </row>
    <row r="27" spans="1:16">
      <c r="A27" s="206"/>
      <c r="B27" s="206"/>
      <c r="C27" s="208" t="s">
        <v>27</v>
      </c>
      <c r="D27" s="213" t="s">
        <v>8</v>
      </c>
      <c r="E27" s="214">
        <v>150</v>
      </c>
      <c r="F27" s="209">
        <f>'Lead2024-25'!K20</f>
        <v>575</v>
      </c>
      <c r="G27" s="209">
        <f>E27*F27</f>
        <v>86250</v>
      </c>
      <c r="H27" s="104"/>
    </row>
    <row r="28" spans="1:16">
      <c r="A28" s="206"/>
      <c r="B28" s="206"/>
      <c r="C28" s="208" t="s">
        <v>28</v>
      </c>
      <c r="D28" s="213" t="s">
        <v>8</v>
      </c>
      <c r="E28" s="214">
        <v>6</v>
      </c>
      <c r="F28" s="209">
        <f>'Lead2024-25'!K20</f>
        <v>575</v>
      </c>
      <c r="G28" s="209">
        <f>E28*F28</f>
        <v>3450</v>
      </c>
      <c r="H28" s="104"/>
    </row>
    <row r="29" spans="1:16">
      <c r="A29" s="206"/>
      <c r="B29" s="206"/>
      <c r="C29" s="208" t="s">
        <v>91</v>
      </c>
      <c r="D29" s="213" t="s">
        <v>8</v>
      </c>
      <c r="E29" s="214">
        <v>6</v>
      </c>
      <c r="F29" s="209">
        <f>'Lead2024-25'!K20</f>
        <v>575</v>
      </c>
      <c r="G29" s="209">
        <f>E29*F29</f>
        <v>3450</v>
      </c>
      <c r="H29" s="104"/>
    </row>
    <row r="30" spans="1:16">
      <c r="A30" s="215"/>
      <c r="B30" s="215"/>
      <c r="C30" s="213"/>
      <c r="D30" s="213"/>
      <c r="E30" s="214"/>
      <c r="F30" s="214"/>
      <c r="G30" s="216">
        <f>SUM(G25:G29)</f>
        <v>99450</v>
      </c>
      <c r="H30" s="104"/>
    </row>
    <row r="31" spans="1:16">
      <c r="A31" s="215"/>
      <c r="B31" s="215"/>
      <c r="C31" s="217" t="s">
        <v>79</v>
      </c>
      <c r="D31" s="213"/>
      <c r="E31" s="214"/>
      <c r="F31" s="214"/>
      <c r="G31" s="216"/>
      <c r="H31" s="104"/>
    </row>
    <row r="32" spans="1:16" ht="39.75" customHeight="1">
      <c r="A32" s="215"/>
      <c r="B32" s="215"/>
      <c r="C32" s="218" t="s">
        <v>29</v>
      </c>
      <c r="D32" s="213" t="s">
        <v>30</v>
      </c>
      <c r="E32" s="214">
        <v>36</v>
      </c>
      <c r="F32" s="209">
        <v>697.9</v>
      </c>
      <c r="G32" s="209">
        <f>E32*F32</f>
        <v>25124.399999999998</v>
      </c>
      <c r="H32" s="104"/>
    </row>
    <row r="33" spans="1:17" ht="14.25" customHeight="1">
      <c r="A33" s="215"/>
      <c r="B33" s="215"/>
      <c r="C33" s="218"/>
      <c r="D33" s="213"/>
      <c r="E33" s="214"/>
      <c r="F33" s="209"/>
      <c r="G33" s="209"/>
      <c r="H33" s="104"/>
    </row>
    <row r="34" spans="1:17" ht="15" customHeight="1">
      <c r="A34" s="215"/>
      <c r="B34" s="215"/>
      <c r="C34" s="218" t="s">
        <v>31</v>
      </c>
      <c r="D34" s="213" t="s">
        <v>30</v>
      </c>
      <c r="E34" s="214">
        <v>9</v>
      </c>
      <c r="F34" s="209">
        <v>59</v>
      </c>
      <c r="G34" s="209">
        <f>E34*F34</f>
        <v>531</v>
      </c>
      <c r="H34" s="104"/>
    </row>
    <row r="35" spans="1:17" s="263" customFormat="1" ht="18.600000000000001" customHeight="1">
      <c r="A35" s="260"/>
      <c r="B35" s="261"/>
      <c r="C35" s="114" t="s">
        <v>209</v>
      </c>
      <c r="D35" s="278" t="s">
        <v>30</v>
      </c>
      <c r="E35" s="279">
        <v>9</v>
      </c>
      <c r="F35" s="280">
        <v>246.1</v>
      </c>
      <c r="G35" s="209">
        <f>E35*F35</f>
        <v>2214.9</v>
      </c>
      <c r="H35" s="262"/>
    </row>
    <row r="36" spans="1:17" ht="15" customHeight="1">
      <c r="A36" s="215"/>
      <c r="B36" s="215"/>
      <c r="C36" s="218" t="s">
        <v>32</v>
      </c>
      <c r="D36" s="213" t="s">
        <v>30</v>
      </c>
      <c r="E36" s="214">
        <v>5</v>
      </c>
      <c r="F36" s="209">
        <v>769</v>
      </c>
      <c r="G36" s="209">
        <f>E36*F36</f>
        <v>3845</v>
      </c>
      <c r="H36" s="104"/>
    </row>
    <row r="37" spans="1:17">
      <c r="A37" s="215"/>
      <c r="B37" s="215"/>
      <c r="C37" s="213"/>
      <c r="D37" s="219"/>
      <c r="E37" s="214"/>
      <c r="F37" s="214"/>
      <c r="G37" s="205">
        <f>SUM(G32:G36)</f>
        <v>31715.3</v>
      </c>
      <c r="H37" s="104"/>
    </row>
    <row r="38" spans="1:17" ht="15" customHeight="1">
      <c r="A38" s="215"/>
      <c r="B38" s="215"/>
      <c r="C38" s="217" t="s">
        <v>80</v>
      </c>
      <c r="D38" s="213"/>
      <c r="E38" s="104"/>
      <c r="F38" s="214"/>
      <c r="G38" s="209"/>
      <c r="H38" s="104"/>
    </row>
    <row r="39" spans="1:17" ht="40.5" customHeight="1">
      <c r="A39" s="215"/>
      <c r="B39" s="215"/>
      <c r="C39" s="626" t="s">
        <v>81</v>
      </c>
      <c r="D39" s="626"/>
      <c r="E39" s="104"/>
      <c r="F39" s="214"/>
      <c r="G39" s="209"/>
      <c r="H39" s="104"/>
    </row>
    <row r="40" spans="1:17">
      <c r="A40" s="215"/>
      <c r="B40" s="215"/>
      <c r="C40" s="219" t="s">
        <v>63</v>
      </c>
      <c r="D40" s="213" t="s">
        <v>12</v>
      </c>
      <c r="E40" s="214">
        <v>44.55</v>
      </c>
      <c r="F40" s="214">
        <f>'Lead2024-25'!K10</f>
        <v>1381.3</v>
      </c>
      <c r="G40" s="253">
        <f t="shared" ref="G40:G47" si="0">E40*F40</f>
        <v>61536.914999999994</v>
      </c>
      <c r="H40" s="104"/>
    </row>
    <row r="41" spans="1:17">
      <c r="A41" s="215"/>
      <c r="B41" s="215"/>
      <c r="C41" s="219" t="s">
        <v>64</v>
      </c>
      <c r="D41" s="213" t="s">
        <v>12</v>
      </c>
      <c r="E41" s="214">
        <v>22.95</v>
      </c>
      <c r="F41" s="214">
        <f>'Lead2024-25'!K11</f>
        <v>1130.3</v>
      </c>
      <c r="G41" s="253">
        <f t="shared" si="0"/>
        <v>25940.384999999998</v>
      </c>
      <c r="H41" s="104"/>
    </row>
    <row r="42" spans="1:17" ht="27.6" customHeight="1">
      <c r="A42" s="215"/>
      <c r="B42" s="215"/>
      <c r="C42" s="220" t="s">
        <v>82</v>
      </c>
      <c r="D42" s="213" t="s">
        <v>7</v>
      </c>
      <c r="E42" s="221">
        <v>33.75</v>
      </c>
      <c r="F42" s="214">
        <f>'Lead2024-25'!K7</f>
        <v>1221.25</v>
      </c>
      <c r="G42" s="253">
        <f t="shared" si="0"/>
        <v>41217.1875</v>
      </c>
      <c r="H42" s="104"/>
    </row>
    <row r="43" spans="1:17" ht="27.6" hidden="1" customHeight="1">
      <c r="A43" s="215"/>
      <c r="B43" s="215"/>
      <c r="C43" s="220" t="s">
        <v>287</v>
      </c>
      <c r="D43" s="213" t="s">
        <v>7</v>
      </c>
      <c r="E43" s="221">
        <v>0</v>
      </c>
      <c r="F43" s="214">
        <f>'Lead2024-25'!K12</f>
        <v>823.3</v>
      </c>
      <c r="G43" s="253">
        <f t="shared" ref="G43" si="1">E43*F43</f>
        <v>0</v>
      </c>
      <c r="H43" s="104"/>
    </row>
    <row r="44" spans="1:17" ht="17.45" customHeight="1">
      <c r="A44" s="215"/>
      <c r="B44" s="215"/>
      <c r="C44" s="220" t="s">
        <v>116</v>
      </c>
      <c r="D44" s="213" t="s">
        <v>14</v>
      </c>
      <c r="E44" s="221">
        <v>24.75</v>
      </c>
      <c r="F44" s="214">
        <f>'Lead2024-25'!K15</f>
        <v>6400</v>
      </c>
      <c r="G44" s="253">
        <f t="shared" si="0"/>
        <v>158400</v>
      </c>
      <c r="H44" s="104"/>
      <c r="M44" s="222" t="s">
        <v>97</v>
      </c>
      <c r="N44" s="223" t="s">
        <v>14</v>
      </c>
      <c r="O44" s="224">
        <v>26.25</v>
      </c>
      <c r="P44" s="225">
        <v>5600</v>
      </c>
      <c r="Q44" s="226">
        <f>O44*P44</f>
        <v>147000</v>
      </c>
    </row>
    <row r="45" spans="1:17" s="274" customFormat="1" ht="22.35" hidden="1" customHeight="1">
      <c r="A45" s="268"/>
      <c r="B45" s="269"/>
      <c r="C45" s="270" t="s">
        <v>214</v>
      </c>
      <c r="D45" s="271" t="s">
        <v>215</v>
      </c>
      <c r="E45" s="272">
        <v>122</v>
      </c>
      <c r="F45" s="273">
        <v>182</v>
      </c>
      <c r="G45" s="275"/>
      <c r="H45" s="277">
        <v>77</v>
      </c>
    </row>
    <row r="46" spans="1:17" ht="18.600000000000001" customHeight="1">
      <c r="A46" s="215"/>
      <c r="B46" s="215"/>
      <c r="C46" s="220" t="s">
        <v>83</v>
      </c>
      <c r="D46" s="213" t="s">
        <v>33</v>
      </c>
      <c r="E46" s="214">
        <v>412.5</v>
      </c>
      <c r="F46" s="214">
        <v>19</v>
      </c>
      <c r="G46" s="253">
        <f t="shared" si="0"/>
        <v>7837.5</v>
      </c>
      <c r="H46" s="104"/>
    </row>
    <row r="47" spans="1:17" ht="37.5" customHeight="1">
      <c r="A47" s="215"/>
      <c r="B47" s="215"/>
      <c r="C47" s="220" t="s">
        <v>96</v>
      </c>
      <c r="D47" s="213" t="s">
        <v>33</v>
      </c>
      <c r="E47" s="214">
        <v>2.5499999999999998</v>
      </c>
      <c r="F47" s="214"/>
      <c r="G47" s="276">
        <f t="shared" si="0"/>
        <v>0</v>
      </c>
      <c r="H47" s="104"/>
    </row>
    <row r="48" spans="1:17" ht="18" customHeight="1">
      <c r="A48" s="215"/>
      <c r="B48" s="215"/>
      <c r="C48" s="219"/>
      <c r="D48" s="104"/>
      <c r="E48" s="214"/>
      <c r="F48" s="214"/>
      <c r="G48" s="376">
        <f>SUM(G40:G47)+0.32</f>
        <v>294932.3075</v>
      </c>
      <c r="H48" s="104"/>
    </row>
    <row r="49" spans="1:8">
      <c r="A49" s="215"/>
      <c r="B49" s="215"/>
      <c r="C49" s="227" t="s">
        <v>65</v>
      </c>
      <c r="D49" s="227"/>
      <c r="E49" s="214"/>
      <c r="F49" s="214"/>
      <c r="G49" s="276">
        <f>G48+G37+G30</f>
        <v>426097.60749999998</v>
      </c>
      <c r="H49" s="104"/>
    </row>
    <row r="50" spans="1:8">
      <c r="A50" s="215"/>
      <c r="B50" s="215"/>
      <c r="C50" s="227" t="s">
        <v>84</v>
      </c>
      <c r="D50" s="227"/>
      <c r="E50" s="214"/>
      <c r="F50" s="214"/>
      <c r="G50" s="276">
        <f>G49*3%</f>
        <v>12782.928225</v>
      </c>
      <c r="H50" s="104"/>
    </row>
    <row r="51" spans="1:8">
      <c r="A51" s="215"/>
      <c r="B51" s="215"/>
      <c r="C51" s="219" t="s">
        <v>4</v>
      </c>
      <c r="D51" s="219"/>
      <c r="E51" s="214"/>
      <c r="F51" s="214"/>
      <c r="G51" s="276">
        <f>SUM(G49:G50)</f>
        <v>438880.53572499997</v>
      </c>
      <c r="H51" s="104"/>
    </row>
    <row r="52" spans="1:8" ht="23.25" customHeight="1">
      <c r="A52" s="215"/>
      <c r="B52" s="215"/>
      <c r="C52" s="227" t="s">
        <v>34</v>
      </c>
      <c r="D52" s="227"/>
      <c r="E52" s="214"/>
      <c r="F52" s="214"/>
      <c r="G52" s="276">
        <f>G51/75</f>
        <v>5851.7404763333325</v>
      </c>
      <c r="H52" s="104"/>
    </row>
    <row r="53" spans="1:8">
      <c r="A53" s="215"/>
      <c r="B53" s="215"/>
      <c r="C53" s="227"/>
      <c r="D53" s="227"/>
      <c r="E53" s="213"/>
      <c r="F53" s="214"/>
      <c r="G53" s="276">
        <f>SUM(G52:G52)</f>
        <v>5851.7404763333325</v>
      </c>
      <c r="H53" s="216"/>
    </row>
    <row r="54" spans="1:8" ht="18" customHeight="1">
      <c r="A54" s="228"/>
      <c r="B54" s="228"/>
      <c r="C54" s="215" t="s">
        <v>10</v>
      </c>
      <c r="D54" s="103"/>
      <c r="E54" s="229"/>
      <c r="F54" s="230"/>
      <c r="G54" s="231">
        <f>SUM(G53:G53)</f>
        <v>5851.7404763333325</v>
      </c>
      <c r="H54" s="104"/>
    </row>
    <row r="55" spans="1:8" hidden="1">
      <c r="A55" s="229"/>
      <c r="B55" s="229"/>
      <c r="C55" s="218" t="s">
        <v>141</v>
      </c>
      <c r="D55" s="104"/>
      <c r="E55" s="229"/>
      <c r="F55" s="230"/>
      <c r="G55" s="232">
        <f>G44/75</f>
        <v>2112</v>
      </c>
      <c r="H55" s="104"/>
    </row>
    <row r="56" spans="1:8" hidden="1">
      <c r="A56" s="229"/>
      <c r="B56" s="229"/>
      <c r="C56" s="200" t="s">
        <v>142</v>
      </c>
      <c r="D56" s="104"/>
      <c r="E56" s="229"/>
      <c r="F56" s="230"/>
      <c r="G56" s="232">
        <f>(G40+G41)/75</f>
        <v>1166.3639999999998</v>
      </c>
      <c r="H56" s="104"/>
    </row>
    <row r="57" spans="1:8" hidden="1">
      <c r="A57" s="229"/>
      <c r="B57" s="229"/>
      <c r="C57" s="200" t="s">
        <v>143</v>
      </c>
      <c r="D57" s="104"/>
      <c r="E57" s="229"/>
      <c r="F57" s="230"/>
      <c r="G57" s="232">
        <f>G42/75</f>
        <v>549.5625</v>
      </c>
      <c r="H57" s="104"/>
    </row>
    <row r="58" spans="1:8" hidden="1">
      <c r="A58" s="229"/>
      <c r="B58" s="229"/>
      <c r="C58" s="200" t="s">
        <v>144</v>
      </c>
      <c r="D58" s="104"/>
      <c r="E58" s="229"/>
      <c r="F58" s="230"/>
      <c r="G58" s="232">
        <f>(G30+G37+G46+G47+G50+G35)/75</f>
        <v>2053.3417096666667</v>
      </c>
      <c r="H58" s="104"/>
    </row>
    <row r="59" spans="1:8" ht="39.75" customHeight="1">
      <c r="A59" s="228">
        <f>A20+1</f>
        <v>5</v>
      </c>
      <c r="B59" s="179" t="s">
        <v>199</v>
      </c>
      <c r="C59" s="608" t="s">
        <v>301</v>
      </c>
      <c r="D59" s="608"/>
      <c r="E59" s="608"/>
      <c r="F59" s="608"/>
      <c r="G59" s="608"/>
      <c r="H59" s="231"/>
    </row>
    <row r="60" spans="1:8" ht="16.5" customHeight="1">
      <c r="A60" s="228"/>
      <c r="B60" s="228"/>
      <c r="C60" s="233" t="s">
        <v>197</v>
      </c>
      <c r="D60" s="234"/>
      <c r="E60" s="118"/>
      <c r="F60" s="235"/>
      <c r="G60" s="236"/>
      <c r="H60" s="231"/>
    </row>
    <row r="61" spans="1:8" ht="16.5" customHeight="1">
      <c r="A61" s="228"/>
      <c r="B61" s="228"/>
      <c r="C61" s="233" t="s">
        <v>193</v>
      </c>
      <c r="D61" s="234"/>
      <c r="E61" s="118"/>
      <c r="F61" s="235"/>
      <c r="G61" s="236"/>
      <c r="H61" s="231"/>
    </row>
    <row r="62" spans="1:8" ht="16.5" customHeight="1">
      <c r="A62" s="228"/>
      <c r="B62" s="228"/>
      <c r="C62" s="233" t="s">
        <v>21</v>
      </c>
      <c r="D62" s="234" t="s">
        <v>7</v>
      </c>
      <c r="E62" s="118">
        <v>1</v>
      </c>
      <c r="F62" s="197">
        <f>'Lead2024-25'!K5</f>
        <v>173.08</v>
      </c>
      <c r="G62" s="199">
        <f>E62*F62</f>
        <v>173.08</v>
      </c>
      <c r="H62" s="231"/>
    </row>
    <row r="63" spans="1:8" ht="15">
      <c r="A63" s="228"/>
      <c r="B63" s="228"/>
      <c r="C63" s="237" t="s">
        <v>198</v>
      </c>
      <c r="D63" s="234"/>
      <c r="E63" s="118"/>
      <c r="F63" s="235"/>
      <c r="G63" s="238">
        <f>G62</f>
        <v>173.08</v>
      </c>
      <c r="H63" s="104"/>
    </row>
    <row r="64" spans="1:8" ht="12.75" customHeight="1">
      <c r="A64" s="228"/>
      <c r="B64" s="228"/>
      <c r="C64" s="208"/>
      <c r="D64" s="213"/>
      <c r="E64" s="239"/>
      <c r="F64" s="240"/>
      <c r="G64" s="241"/>
      <c r="H64" s="104"/>
    </row>
    <row r="65" spans="1:24" ht="41.25" customHeight="1">
      <c r="A65" s="190">
        <f>A59+1</f>
        <v>6</v>
      </c>
      <c r="B65" s="179" t="s">
        <v>200</v>
      </c>
      <c r="C65" s="608" t="s">
        <v>300</v>
      </c>
      <c r="D65" s="608"/>
      <c r="E65" s="608"/>
      <c r="F65" s="608"/>
      <c r="G65" s="608"/>
      <c r="H65" s="176"/>
      <c r="L65" s="193"/>
      <c r="M65" s="194"/>
      <c r="N65" s="195"/>
      <c r="O65" s="195"/>
      <c r="P65" s="196"/>
    </row>
    <row r="66" spans="1:24" ht="18" customHeight="1">
      <c r="A66" s="176"/>
      <c r="B66" s="176"/>
      <c r="C66" s="108" t="s">
        <v>196</v>
      </c>
      <c r="D66" s="109" t="s">
        <v>7</v>
      </c>
      <c r="E66" s="119">
        <v>1</v>
      </c>
      <c r="F66" s="177">
        <f>F16</f>
        <v>31.18</v>
      </c>
      <c r="G66" s="199">
        <f>E66*F66</f>
        <v>31.18</v>
      </c>
      <c r="H66" s="176"/>
      <c r="L66" s="193"/>
      <c r="M66" s="194"/>
      <c r="N66" s="195"/>
      <c r="O66" s="195"/>
      <c r="P66" s="196"/>
    </row>
    <row r="67" spans="1:24" ht="18" customHeight="1">
      <c r="A67" s="176"/>
      <c r="B67" s="176"/>
      <c r="C67" s="117"/>
      <c r="D67" s="201"/>
      <c r="E67" s="110"/>
      <c r="F67" s="202"/>
      <c r="G67" s="258">
        <f>G66</f>
        <v>31.18</v>
      </c>
      <c r="H67" s="176" t="s">
        <v>187</v>
      </c>
      <c r="L67" s="193"/>
      <c r="M67" s="194"/>
      <c r="N67" s="195"/>
      <c r="O67" s="195"/>
      <c r="P67" s="196"/>
    </row>
    <row r="68" spans="1:24" ht="12" customHeight="1">
      <c r="A68" s="176"/>
      <c r="B68" s="176"/>
      <c r="C68" s="200"/>
      <c r="D68" s="190"/>
      <c r="E68" s="104"/>
      <c r="F68" s="104"/>
      <c r="G68" s="127"/>
      <c r="H68" s="176"/>
      <c r="L68" s="193"/>
      <c r="M68" s="194"/>
      <c r="N68" s="195"/>
      <c r="O68" s="195"/>
      <c r="P68" s="196"/>
    </row>
    <row r="69" spans="1:24" ht="42" hidden="1" customHeight="1">
      <c r="A69" s="190">
        <f>A65+1</f>
        <v>7</v>
      </c>
      <c r="B69" s="242"/>
      <c r="C69" s="623" t="s">
        <v>183</v>
      </c>
      <c r="D69" s="623"/>
      <c r="E69" s="623"/>
      <c r="F69" s="623"/>
      <c r="G69" s="623"/>
      <c r="H69" s="208"/>
      <c r="I69" s="175"/>
    </row>
    <row r="70" spans="1:24" ht="25.5" hidden="1">
      <c r="A70" s="104"/>
      <c r="B70" s="242"/>
      <c r="C70" s="243" t="s">
        <v>163</v>
      </c>
      <c r="D70" s="244">
        <v>1</v>
      </c>
      <c r="E70" s="240">
        <v>1</v>
      </c>
      <c r="F70" s="203">
        <v>292</v>
      </c>
      <c r="G70" s="203">
        <f>ROUND(F70*E70,2)</f>
        <v>292</v>
      </c>
      <c r="H70" s="208"/>
      <c r="I70" s="175"/>
    </row>
    <row r="71" spans="1:24" s="247" customFormat="1" ht="25.5" hidden="1">
      <c r="A71" s="245"/>
      <c r="B71" s="242"/>
      <c r="C71" s="246" t="s">
        <v>201</v>
      </c>
      <c r="D71" s="244"/>
      <c r="E71" s="240">
        <v>4600</v>
      </c>
      <c r="F71" s="203">
        <v>4806</v>
      </c>
      <c r="G71" s="203">
        <f>((4700-4806)/100)*0.59%*F70</f>
        <v>-1.826168</v>
      </c>
      <c r="H71" s="245"/>
      <c r="K71" s="248"/>
    </row>
    <row r="72" spans="1:24" s="247" customFormat="1" ht="38.25" hidden="1">
      <c r="A72" s="245"/>
      <c r="B72" s="242"/>
      <c r="C72" s="246" t="s">
        <v>202</v>
      </c>
      <c r="D72" s="244"/>
      <c r="E72" s="240">
        <v>38000</v>
      </c>
      <c r="F72" s="203">
        <v>36000</v>
      </c>
      <c r="G72" s="203">
        <f>((43000-32636)/1000)*1%*F70</f>
        <v>30.262880000000003</v>
      </c>
      <c r="H72" s="245"/>
      <c r="K72" s="248"/>
    </row>
    <row r="73" spans="1:24" hidden="1">
      <c r="A73" s="104"/>
      <c r="B73" s="242"/>
      <c r="C73" s="243" t="s">
        <v>139</v>
      </c>
      <c r="D73" s="244"/>
      <c r="E73" s="240"/>
      <c r="F73" s="203"/>
      <c r="G73" s="203">
        <f>SUM(G70:G72)</f>
        <v>320.436712</v>
      </c>
      <c r="H73" s="208"/>
      <c r="I73" s="175"/>
    </row>
    <row r="74" spans="1:24" hidden="1">
      <c r="A74" s="104"/>
      <c r="B74" s="249"/>
      <c r="C74" s="246" t="s">
        <v>217</v>
      </c>
      <c r="D74" s="250"/>
      <c r="E74" s="240"/>
      <c r="F74" s="203"/>
      <c r="G74" s="231">
        <f>'Lead2024-25'!E17</f>
        <v>42.320000000000007</v>
      </c>
      <c r="H74" s="104"/>
      <c r="I74" s="175"/>
      <c r="J74" s="175">
        <v>45</v>
      </c>
      <c r="X74" s="231">
        <f>9.2+(0.3*20)</f>
        <v>15.2</v>
      </c>
    </row>
    <row r="75" spans="1:24" hidden="1">
      <c r="A75" s="104"/>
      <c r="B75" s="249"/>
      <c r="C75" s="243" t="s">
        <v>140</v>
      </c>
      <c r="D75" s="250"/>
      <c r="E75" s="240"/>
      <c r="F75" s="203" t="s">
        <v>101</v>
      </c>
      <c r="G75" s="231">
        <f>SUM(G73:G74)</f>
        <v>362.75671199999999</v>
      </c>
      <c r="H75" s="104" t="s">
        <v>156</v>
      </c>
      <c r="I75" s="175"/>
    </row>
    <row r="76" spans="1:24" hidden="1">
      <c r="A76" s="104"/>
      <c r="B76" s="249"/>
      <c r="C76" s="243"/>
      <c r="D76" s="250"/>
      <c r="E76" s="240"/>
      <c r="F76" s="203"/>
      <c r="G76" s="231"/>
      <c r="H76" s="104"/>
      <c r="I76" s="175"/>
    </row>
    <row r="77" spans="1:24" ht="40.5" customHeight="1">
      <c r="A77" s="104">
        <v>7</v>
      </c>
      <c r="B77" s="249"/>
      <c r="C77" s="580" t="s">
        <v>295</v>
      </c>
      <c r="D77" s="581"/>
      <c r="E77" s="581"/>
      <c r="F77" s="581"/>
      <c r="G77" s="581"/>
      <c r="H77" s="294"/>
      <c r="I77" s="175"/>
    </row>
    <row r="78" spans="1:24" ht="14.25">
      <c r="A78" s="104"/>
      <c r="B78" s="249"/>
      <c r="C78" s="289" t="s">
        <v>296</v>
      </c>
      <c r="D78" s="290" t="s">
        <v>239</v>
      </c>
      <c r="E78" s="119">
        <v>1</v>
      </c>
      <c r="F78" s="295">
        <v>60</v>
      </c>
      <c r="G78" s="199">
        <f>E78*F78</f>
        <v>60</v>
      </c>
      <c r="H78" s="176"/>
      <c r="I78" s="175"/>
    </row>
    <row r="79" spans="1:24" ht="15">
      <c r="A79" s="104"/>
      <c r="B79" s="249"/>
      <c r="C79" s="289"/>
      <c r="D79" s="290"/>
      <c r="E79" s="291"/>
      <c r="F79" s="292"/>
      <c r="G79" s="258">
        <f>G78</f>
        <v>60</v>
      </c>
      <c r="H79" s="176" t="s">
        <v>240</v>
      </c>
      <c r="I79" s="175"/>
    </row>
    <row r="80" spans="1:24">
      <c r="A80" s="104"/>
      <c r="B80" s="249"/>
      <c r="C80" s="289"/>
      <c r="D80" s="290"/>
      <c r="E80" s="291"/>
      <c r="F80" s="292"/>
      <c r="G80" s="293"/>
      <c r="H80" s="294"/>
      <c r="I80" s="175"/>
    </row>
    <row r="81" spans="1:9" ht="53.25" customHeight="1">
      <c r="A81" s="228">
        <f>A69+1</f>
        <v>8</v>
      </c>
      <c r="B81" s="228"/>
      <c r="C81" s="580" t="s">
        <v>231</v>
      </c>
      <c r="D81" s="581"/>
      <c r="E81" s="581"/>
      <c r="F81" s="581"/>
      <c r="G81" s="581"/>
      <c r="H81" s="471"/>
      <c r="I81" s="175"/>
    </row>
    <row r="82" spans="1:9">
      <c r="A82" s="228"/>
      <c r="B82" s="228"/>
      <c r="C82" s="104"/>
      <c r="D82" s="251" t="s">
        <v>145</v>
      </c>
      <c r="E82" s="252">
        <v>1</v>
      </c>
      <c r="F82" s="252">
        <v>4000</v>
      </c>
      <c r="G82" s="253">
        <f>ROUND(E82*F82,2)</f>
        <v>4000</v>
      </c>
      <c r="H82" s="104"/>
      <c r="I82" s="175"/>
    </row>
    <row r="83" spans="1:9" ht="51.75" customHeight="1">
      <c r="A83" s="472">
        <v>9</v>
      </c>
      <c r="B83" s="175"/>
      <c r="C83" s="609" t="s">
        <v>226</v>
      </c>
      <c r="D83" s="610"/>
      <c r="E83" s="610"/>
      <c r="F83" s="610"/>
      <c r="G83" s="611"/>
      <c r="H83" s="104"/>
    </row>
    <row r="84" spans="1:9" ht="15">
      <c r="A84" s="472"/>
      <c r="B84" s="472"/>
      <c r="C84" s="473" t="s">
        <v>227</v>
      </c>
      <c r="D84" s="474"/>
      <c r="E84" s="475"/>
      <c r="F84" s="476"/>
      <c r="G84" s="475"/>
      <c r="H84" s="104"/>
    </row>
    <row r="85" spans="1:9" ht="15">
      <c r="A85" s="472"/>
      <c r="B85" s="472"/>
      <c r="C85" s="473" t="s">
        <v>228</v>
      </c>
      <c r="D85" s="474" t="s">
        <v>156</v>
      </c>
      <c r="E85" s="475">
        <v>1</v>
      </c>
      <c r="F85" s="476">
        <v>639</v>
      </c>
      <c r="G85" s="475">
        <v>639</v>
      </c>
      <c r="H85" s="104"/>
    </row>
    <row r="86" spans="1:9" ht="18.75" customHeight="1">
      <c r="A86" s="472"/>
      <c r="B86" s="472"/>
      <c r="C86" s="473"/>
      <c r="D86" s="474"/>
      <c r="E86" s="475" t="s">
        <v>229</v>
      </c>
      <c r="F86" s="476"/>
      <c r="G86" s="475">
        <f>G85</f>
        <v>639</v>
      </c>
      <c r="H86" s="104"/>
    </row>
    <row r="87" spans="1:9" ht="45.75" customHeight="1">
      <c r="A87" s="477">
        <v>10</v>
      </c>
      <c r="B87" s="477"/>
      <c r="C87" s="612" t="s">
        <v>377</v>
      </c>
      <c r="D87" s="613"/>
      <c r="E87" s="613"/>
      <c r="F87" s="613"/>
      <c r="G87" s="614"/>
      <c r="H87" s="175"/>
    </row>
    <row r="88" spans="1:9" ht="18.75" customHeight="1">
      <c r="A88" s="477"/>
      <c r="B88" s="477"/>
      <c r="C88" s="478" t="s">
        <v>310</v>
      </c>
      <c r="D88" s="479"/>
      <c r="E88" s="480"/>
      <c r="F88" s="481"/>
      <c r="G88" s="480"/>
      <c r="H88" s="175"/>
    </row>
    <row r="89" spans="1:9" ht="18.75" customHeight="1">
      <c r="A89" s="477"/>
      <c r="B89" s="477"/>
      <c r="C89" s="478" t="s">
        <v>311</v>
      </c>
      <c r="D89" s="479"/>
      <c r="E89" s="480"/>
      <c r="F89" s="481"/>
      <c r="G89" s="480"/>
      <c r="H89" s="175"/>
    </row>
    <row r="90" spans="1:9" ht="18.75" customHeight="1">
      <c r="A90" s="477"/>
      <c r="B90" s="477"/>
      <c r="C90" s="478" t="s">
        <v>13</v>
      </c>
      <c r="D90" s="482" t="s">
        <v>326</v>
      </c>
      <c r="E90" s="482">
        <v>129.6</v>
      </c>
      <c r="F90" s="483">
        <f>'Lead2024-25'!K15</f>
        <v>6400</v>
      </c>
      <c r="G90" s="482">
        <f>ROUND(E90*F90/1000,2)</f>
        <v>829.44</v>
      </c>
      <c r="H90" s="175"/>
    </row>
    <row r="91" spans="1:9" ht="18.75" customHeight="1">
      <c r="A91" s="477"/>
      <c r="B91" s="477"/>
      <c r="C91" s="478" t="s">
        <v>312</v>
      </c>
      <c r="D91" s="482" t="s">
        <v>7</v>
      </c>
      <c r="E91" s="482">
        <v>0.9</v>
      </c>
      <c r="F91" s="483">
        <f>'Lead2024-25'!K9</f>
        <v>1082.3</v>
      </c>
      <c r="G91" s="482">
        <f>ROUND(E91*F91,2)</f>
        <v>974.07</v>
      </c>
      <c r="H91" s="175"/>
    </row>
    <row r="92" spans="1:9" ht="18.75" customHeight="1">
      <c r="A92" s="477"/>
      <c r="B92" s="477"/>
      <c r="C92" s="478" t="s">
        <v>313</v>
      </c>
      <c r="D92" s="482" t="s">
        <v>7</v>
      </c>
      <c r="E92" s="482">
        <v>0.45</v>
      </c>
      <c r="F92" s="483">
        <f>'Lead2024-25'!K7</f>
        <v>1221.25</v>
      </c>
      <c r="G92" s="482">
        <f>ROUND(E92*F92,2)</f>
        <v>549.55999999999995</v>
      </c>
      <c r="H92" s="175"/>
    </row>
    <row r="93" spans="1:9" ht="18.75" customHeight="1">
      <c r="A93" s="477"/>
      <c r="B93" s="477"/>
      <c r="C93" s="478" t="s">
        <v>314</v>
      </c>
      <c r="D93" s="482" t="s">
        <v>7</v>
      </c>
      <c r="E93" s="482">
        <v>0</v>
      </c>
      <c r="F93" s="483">
        <f>'Lead2024-25'!K12</f>
        <v>823.3</v>
      </c>
      <c r="G93" s="482">
        <f>ROUND(E93*F93,2)</f>
        <v>0</v>
      </c>
      <c r="H93" s="175"/>
    </row>
    <row r="94" spans="1:9" ht="18.75" customHeight="1">
      <c r="A94" s="477"/>
      <c r="B94" s="477"/>
      <c r="C94" s="478" t="s">
        <v>315</v>
      </c>
      <c r="D94" s="482" t="s">
        <v>327</v>
      </c>
      <c r="E94" s="482">
        <v>1.2</v>
      </c>
      <c r="F94" s="483">
        <f>IF([98]Lead!$P$39=40%,[98]Lead!$O$43,[98]Lead!$O$42)</f>
        <v>81</v>
      </c>
      <c r="G94" s="482">
        <f>ROUND(E94*F94,2)</f>
        <v>97.2</v>
      </c>
      <c r="H94" s="175"/>
    </row>
    <row r="95" spans="1:9" ht="27.75" customHeight="1">
      <c r="A95" s="477"/>
      <c r="B95" s="477"/>
      <c r="C95" s="478" t="s">
        <v>316</v>
      </c>
      <c r="D95" s="482" t="s">
        <v>328</v>
      </c>
      <c r="E95" s="482">
        <v>1</v>
      </c>
      <c r="F95" s="483">
        <f>F32</f>
        <v>697.9</v>
      </c>
      <c r="G95" s="482">
        <f>ROUND(E95*F95,2)</f>
        <v>697.9</v>
      </c>
      <c r="H95" s="175"/>
    </row>
    <row r="96" spans="1:9" ht="18.75" customHeight="1">
      <c r="A96" s="477"/>
      <c r="B96" s="477"/>
      <c r="C96" s="478" t="s">
        <v>317</v>
      </c>
      <c r="D96" s="482"/>
      <c r="E96" s="482"/>
      <c r="F96" s="483"/>
      <c r="G96" s="482"/>
      <c r="H96" s="175"/>
    </row>
    <row r="97" spans="1:8" ht="18.75" customHeight="1">
      <c r="A97" s="477"/>
      <c r="B97" s="477"/>
      <c r="C97" s="478" t="s">
        <v>318</v>
      </c>
      <c r="D97" s="482" t="s">
        <v>8</v>
      </c>
      <c r="E97" s="482">
        <v>0.1</v>
      </c>
      <c r="F97" s="483">
        <f>F25</f>
        <v>645</v>
      </c>
      <c r="G97" s="482">
        <f>ROUND(E97*F97,2)</f>
        <v>64.5</v>
      </c>
      <c r="H97" s="175"/>
    </row>
    <row r="98" spans="1:8" ht="18.75" customHeight="1">
      <c r="A98" s="477"/>
      <c r="B98" s="477"/>
      <c r="C98" s="478" t="s">
        <v>319</v>
      </c>
      <c r="D98" s="482" t="s">
        <v>8</v>
      </c>
      <c r="E98" s="482">
        <v>2.36</v>
      </c>
      <c r="F98" s="483">
        <f>F27</f>
        <v>575</v>
      </c>
      <c r="G98" s="482">
        <f>ROUND(E98*F98,2)</f>
        <v>1357</v>
      </c>
      <c r="H98" s="175"/>
    </row>
    <row r="99" spans="1:8" ht="18.75" customHeight="1">
      <c r="A99" s="477"/>
      <c r="B99" s="477"/>
      <c r="C99" s="478" t="s">
        <v>320</v>
      </c>
      <c r="D99" s="482"/>
      <c r="E99" s="482">
        <v>0</v>
      </c>
      <c r="F99" s="483">
        <f>SUM(G97:G98)</f>
        <v>1421.5</v>
      </c>
      <c r="G99" s="482">
        <f>ROUND(F99*E99,2)</f>
        <v>0</v>
      </c>
      <c r="H99" s="175"/>
    </row>
    <row r="100" spans="1:8" ht="18.75" customHeight="1">
      <c r="A100" s="477"/>
      <c r="B100" s="477"/>
      <c r="C100" s="478" t="s">
        <v>321</v>
      </c>
      <c r="D100" s="482"/>
      <c r="E100" s="482">
        <f>SUM(G90:G99)</f>
        <v>4569.67</v>
      </c>
      <c r="F100" s="483">
        <v>0.01</v>
      </c>
      <c r="G100" s="482">
        <v>0</v>
      </c>
      <c r="H100" s="175"/>
    </row>
    <row r="101" spans="1:8" ht="18.75" customHeight="1">
      <c r="A101" s="477"/>
      <c r="B101" s="477"/>
      <c r="C101" s="478" t="s">
        <v>100</v>
      </c>
      <c r="D101" s="482"/>
      <c r="E101" s="482"/>
      <c r="F101" s="483"/>
      <c r="G101" s="482">
        <f>SUM(G90:G100)</f>
        <v>4569.67</v>
      </c>
      <c r="H101" s="175"/>
    </row>
    <row r="102" spans="1:8" ht="27.75" customHeight="1">
      <c r="A102" s="477"/>
      <c r="B102" s="477"/>
      <c r="C102" s="484" t="s">
        <v>322</v>
      </c>
      <c r="D102" s="485"/>
      <c r="E102" s="485">
        <f>G101</f>
        <v>4569.67</v>
      </c>
      <c r="F102" s="486">
        <v>0</v>
      </c>
      <c r="G102" s="482">
        <v>0</v>
      </c>
      <c r="H102" s="175"/>
    </row>
    <row r="103" spans="1:8" ht="18.75" customHeight="1">
      <c r="A103" s="477"/>
      <c r="B103" s="477"/>
      <c r="C103" s="487"/>
      <c r="D103" s="485"/>
      <c r="E103" s="485"/>
      <c r="F103" s="488" t="s">
        <v>101</v>
      </c>
      <c r="G103" s="485">
        <f>SUM(G101:G102)</f>
        <v>4569.67</v>
      </c>
      <c r="H103" s="175"/>
    </row>
    <row r="104" spans="1:8" ht="18.75" hidden="1" customHeight="1">
      <c r="A104" s="477"/>
      <c r="B104" s="477"/>
      <c r="C104" s="478" t="s">
        <v>323</v>
      </c>
      <c r="D104" s="482" t="s">
        <v>7</v>
      </c>
      <c r="E104" s="482">
        <v>0.9</v>
      </c>
      <c r="F104" s="483">
        <v>0</v>
      </c>
      <c r="G104" s="482"/>
      <c r="H104" s="175"/>
    </row>
    <row r="105" spans="1:8" ht="18.75" hidden="1" customHeight="1">
      <c r="A105" s="477"/>
      <c r="B105" s="477"/>
      <c r="C105" s="478" t="s">
        <v>324</v>
      </c>
      <c r="D105" s="482" t="s">
        <v>7</v>
      </c>
      <c r="E105" s="482">
        <v>0.45</v>
      </c>
      <c r="F105" s="483">
        <v>0</v>
      </c>
      <c r="G105" s="482"/>
      <c r="H105" s="175"/>
    </row>
    <row r="106" spans="1:8" ht="18.75" customHeight="1">
      <c r="A106" s="477"/>
      <c r="B106" s="477"/>
      <c r="C106" s="484" t="s">
        <v>325</v>
      </c>
      <c r="D106" s="485"/>
      <c r="E106" s="485"/>
      <c r="F106" s="488"/>
      <c r="G106" s="485">
        <f>SUM(G103:G105)</f>
        <v>4569.67</v>
      </c>
      <c r="H106" s="175"/>
    </row>
    <row r="107" spans="1:8" ht="18.75" customHeight="1">
      <c r="A107" s="477"/>
      <c r="B107" s="477"/>
      <c r="C107" s="489"/>
      <c r="D107" s="490"/>
      <c r="E107" s="490"/>
      <c r="F107" s="491"/>
      <c r="G107" s="490"/>
      <c r="H107" s="175"/>
    </row>
    <row r="108" spans="1:8" ht="43.5" customHeight="1">
      <c r="A108" s="477">
        <v>11</v>
      </c>
      <c r="B108" s="477"/>
      <c r="C108" s="612" t="s">
        <v>331</v>
      </c>
      <c r="D108" s="613"/>
      <c r="E108" s="613"/>
      <c r="F108" s="613"/>
      <c r="G108" s="614"/>
      <c r="H108" s="175"/>
    </row>
    <row r="109" spans="1:8" ht="18.75" customHeight="1">
      <c r="A109" s="477"/>
      <c r="B109" s="477"/>
      <c r="C109" s="492" t="s">
        <v>332</v>
      </c>
      <c r="D109" s="490"/>
      <c r="E109" s="490"/>
      <c r="F109" s="491"/>
      <c r="G109" s="490"/>
      <c r="H109" s="175"/>
    </row>
    <row r="110" spans="1:8" ht="18.75" customHeight="1">
      <c r="A110" s="477"/>
      <c r="B110" s="477"/>
      <c r="C110" s="493" t="s">
        <v>333</v>
      </c>
      <c r="D110" s="490"/>
      <c r="E110" s="490"/>
      <c r="F110" s="491"/>
      <c r="G110" s="490"/>
      <c r="H110" s="175"/>
    </row>
    <row r="111" spans="1:8" ht="18.75" customHeight="1">
      <c r="A111" s="477"/>
      <c r="B111" s="477"/>
      <c r="C111" s="493" t="s">
        <v>311</v>
      </c>
      <c r="D111" s="490"/>
      <c r="E111" s="490"/>
      <c r="F111" s="491"/>
      <c r="G111" s="490"/>
      <c r="H111" s="175"/>
    </row>
    <row r="112" spans="1:8" ht="18.75" customHeight="1">
      <c r="A112" s="477"/>
      <c r="B112" s="477"/>
      <c r="C112" s="492" t="s">
        <v>13</v>
      </c>
      <c r="D112" s="494" t="s">
        <v>342</v>
      </c>
      <c r="E112" s="495">
        <v>275</v>
      </c>
      <c r="F112" s="494">
        <f>F90</f>
        <v>6400</v>
      </c>
      <c r="G112" s="482">
        <f>F112*E112/1000</f>
        <v>1760</v>
      </c>
      <c r="H112" s="175"/>
    </row>
    <row r="113" spans="1:9" ht="18.75" customHeight="1">
      <c r="A113" s="477"/>
      <c r="B113" s="477"/>
      <c r="C113" s="492" t="s">
        <v>334</v>
      </c>
      <c r="D113" s="494" t="s">
        <v>7</v>
      </c>
      <c r="E113" s="495">
        <v>0.54</v>
      </c>
      <c r="F113" s="494">
        <f>F91</f>
        <v>1082.3</v>
      </c>
      <c r="G113" s="482">
        <f>F113*E113</f>
        <v>584.44200000000001</v>
      </c>
      <c r="H113" s="175"/>
    </row>
    <row r="114" spans="1:9" ht="18.75" customHeight="1">
      <c r="A114" s="477"/>
      <c r="B114" s="477"/>
      <c r="C114" s="492" t="s">
        <v>335</v>
      </c>
      <c r="D114" s="494" t="s">
        <v>7</v>
      </c>
      <c r="E114" s="495">
        <v>0.27</v>
      </c>
      <c r="F114" s="494">
        <f>'Lead2024-25'!K10</f>
        <v>1381.3</v>
      </c>
      <c r="G114" s="482">
        <f t="shared" ref="G114:G119" si="2">F114*E114</f>
        <v>372.95100000000002</v>
      </c>
      <c r="H114" s="175"/>
    </row>
    <row r="115" spans="1:9" ht="18.75" customHeight="1">
      <c r="A115" s="477"/>
      <c r="B115" s="477"/>
      <c r="C115" s="492" t="s">
        <v>336</v>
      </c>
      <c r="D115" s="494" t="s">
        <v>7</v>
      </c>
      <c r="E115" s="495">
        <v>0.09</v>
      </c>
      <c r="F115" s="494">
        <f>'Lead2024-25'!K11</f>
        <v>1130.3</v>
      </c>
      <c r="G115" s="482">
        <f t="shared" si="2"/>
        <v>101.72699999999999</v>
      </c>
      <c r="H115" s="175"/>
    </row>
    <row r="116" spans="1:9" ht="18.75" customHeight="1">
      <c r="A116" s="477"/>
      <c r="B116" s="477"/>
      <c r="C116" s="492" t="s">
        <v>337</v>
      </c>
      <c r="D116" s="494" t="s">
        <v>7</v>
      </c>
      <c r="E116" s="495">
        <v>0.45</v>
      </c>
      <c r="F116" s="494">
        <f>'Lead2024-25'!K7</f>
        <v>1221.25</v>
      </c>
      <c r="G116" s="482">
        <f t="shared" si="2"/>
        <v>549.5625</v>
      </c>
      <c r="H116" s="175"/>
    </row>
    <row r="117" spans="1:9" ht="18.75" customHeight="1">
      <c r="A117" s="477"/>
      <c r="B117" s="477"/>
      <c r="C117" s="492" t="s">
        <v>338</v>
      </c>
      <c r="D117" s="494" t="s">
        <v>343</v>
      </c>
      <c r="E117" s="494">
        <v>1.2</v>
      </c>
      <c r="F117" s="494">
        <v>81</v>
      </c>
      <c r="G117" s="482">
        <f t="shared" si="2"/>
        <v>97.2</v>
      </c>
      <c r="H117" s="175"/>
    </row>
    <row r="118" spans="1:9" ht="18.75" customHeight="1">
      <c r="A118" s="477"/>
      <c r="B118" s="477"/>
      <c r="C118" s="493" t="s">
        <v>339</v>
      </c>
      <c r="D118" s="494"/>
      <c r="E118" s="495"/>
      <c r="F118" s="494"/>
      <c r="G118" s="496"/>
      <c r="H118" s="175"/>
    </row>
    <row r="119" spans="1:9" ht="18.75" customHeight="1">
      <c r="A119" s="477"/>
      <c r="B119" s="477"/>
      <c r="C119" s="492" t="s">
        <v>340</v>
      </c>
      <c r="D119" s="494" t="s">
        <v>328</v>
      </c>
      <c r="E119" s="495">
        <v>1</v>
      </c>
      <c r="F119" s="494">
        <f>F95</f>
        <v>697.9</v>
      </c>
      <c r="G119" s="482">
        <f t="shared" si="2"/>
        <v>697.9</v>
      </c>
      <c r="H119" s="175"/>
    </row>
    <row r="120" spans="1:9" ht="18.75" customHeight="1">
      <c r="A120" s="477"/>
      <c r="B120" s="477"/>
      <c r="C120" s="493" t="s">
        <v>317</v>
      </c>
      <c r="D120" s="494"/>
      <c r="E120" s="495"/>
      <c r="F120" s="494"/>
      <c r="G120" s="496"/>
      <c r="H120" s="175"/>
    </row>
    <row r="121" spans="1:9" ht="18.75" customHeight="1">
      <c r="A121" s="477"/>
      <c r="B121" s="477"/>
      <c r="C121" s="492" t="s">
        <v>318</v>
      </c>
      <c r="D121" s="494" t="s">
        <v>8</v>
      </c>
      <c r="E121" s="495">
        <v>0.1</v>
      </c>
      <c r="F121" s="494">
        <f>F97</f>
        <v>645</v>
      </c>
      <c r="G121" s="482">
        <f>F121*E121</f>
        <v>64.5</v>
      </c>
      <c r="H121" s="175"/>
    </row>
    <row r="122" spans="1:9" ht="18.75" customHeight="1">
      <c r="A122" s="477"/>
      <c r="B122" s="477"/>
      <c r="C122" s="492" t="s">
        <v>319</v>
      </c>
      <c r="D122" s="494" t="s">
        <v>8</v>
      </c>
      <c r="E122" s="495">
        <v>1.39</v>
      </c>
      <c r="F122" s="494">
        <f>F98</f>
        <v>575</v>
      </c>
      <c r="G122" s="482">
        <f>F122*E122</f>
        <v>799.25</v>
      </c>
      <c r="H122" s="175"/>
    </row>
    <row r="123" spans="1:9" ht="18.75" customHeight="1">
      <c r="A123" s="477"/>
      <c r="B123" s="477"/>
      <c r="C123" s="478" t="s">
        <v>320</v>
      </c>
      <c r="D123" s="482"/>
      <c r="E123" s="482">
        <v>0</v>
      </c>
      <c r="F123" s="483">
        <f>SUM(G121:G122)</f>
        <v>863.75</v>
      </c>
      <c r="G123" s="482">
        <f>ROUND(F123*E123,2)</f>
        <v>0</v>
      </c>
      <c r="H123" s="175"/>
    </row>
    <row r="124" spans="1:9" ht="18.75" customHeight="1">
      <c r="A124" s="477"/>
      <c r="B124" s="477"/>
      <c r="C124" s="478"/>
      <c r="D124" s="482"/>
      <c r="E124" s="482"/>
      <c r="F124" s="483"/>
      <c r="G124" s="482">
        <f>G123+G122+G121+G119+G117+G116+G115+G114+G113+G112</f>
        <v>5027.5325000000003</v>
      </c>
      <c r="H124" s="175"/>
    </row>
    <row r="125" spans="1:9" ht="26.25" customHeight="1">
      <c r="A125" s="477"/>
      <c r="B125" s="477"/>
      <c r="C125" s="478" t="s">
        <v>341</v>
      </c>
      <c r="D125" s="482"/>
      <c r="E125" s="482"/>
      <c r="F125" s="483"/>
      <c r="G125" s="497">
        <f>G124*10%</f>
        <v>502.75325000000004</v>
      </c>
      <c r="H125" s="175"/>
    </row>
    <row r="126" spans="1:9" ht="18.75" customHeight="1">
      <c r="A126" s="477"/>
      <c r="B126" s="477"/>
      <c r="C126" s="493" t="s">
        <v>100</v>
      </c>
      <c r="D126" s="494"/>
      <c r="E126" s="495"/>
      <c r="F126" s="494"/>
      <c r="G126" s="496">
        <f>G125+G124</f>
        <v>5530.28575</v>
      </c>
      <c r="H126" s="175"/>
    </row>
    <row r="127" spans="1:9" ht="44.25" customHeight="1">
      <c r="A127" s="477">
        <v>12</v>
      </c>
      <c r="B127" s="477"/>
      <c r="C127" s="615" t="s">
        <v>344</v>
      </c>
      <c r="D127" s="616"/>
      <c r="E127" s="616"/>
      <c r="F127" s="616"/>
      <c r="G127" s="616"/>
      <c r="H127" s="616"/>
      <c r="I127" s="498"/>
    </row>
    <row r="128" spans="1:9" ht="18.75" customHeight="1">
      <c r="A128" s="477"/>
      <c r="B128" s="477"/>
      <c r="C128" s="617" t="s">
        <v>346</v>
      </c>
      <c r="D128" s="617"/>
      <c r="E128" s="617"/>
      <c r="F128" s="618"/>
      <c r="G128" s="499"/>
      <c r="H128" s="175"/>
    </row>
    <row r="129" spans="1:8" ht="18.75" customHeight="1">
      <c r="A129" s="477"/>
      <c r="B129" s="477"/>
      <c r="C129" s="500" t="s">
        <v>347</v>
      </c>
      <c r="D129" s="501" t="s">
        <v>12</v>
      </c>
      <c r="E129" s="502">
        <v>0.66</v>
      </c>
      <c r="F129" s="503">
        <f>'Lead2024-25'!K13</f>
        <v>1056.3</v>
      </c>
      <c r="G129" s="499">
        <f>F129*E129</f>
        <v>697.15800000000002</v>
      </c>
      <c r="H129" s="175"/>
    </row>
    <row r="130" spans="1:8" ht="18.75" customHeight="1">
      <c r="A130" s="477"/>
      <c r="B130" s="477"/>
      <c r="C130" s="504" t="s">
        <v>348</v>
      </c>
      <c r="D130" s="501" t="s">
        <v>7</v>
      </c>
      <c r="E130" s="502">
        <v>0.34</v>
      </c>
      <c r="F130" s="503">
        <f>'Lead2024-25'!K14</f>
        <v>882.3</v>
      </c>
      <c r="G130" s="499">
        <f>F130*E130</f>
        <v>299.98200000000003</v>
      </c>
      <c r="H130" s="175"/>
    </row>
    <row r="131" spans="1:8" ht="18.75" customHeight="1">
      <c r="A131" s="477"/>
      <c r="B131" s="477"/>
      <c r="C131" s="505" t="s">
        <v>349</v>
      </c>
      <c r="D131" s="503"/>
      <c r="E131" s="506"/>
      <c r="F131" s="503"/>
      <c r="G131" s="507">
        <f>SUM(G129:G130)</f>
        <v>997.1400000000001</v>
      </c>
      <c r="H131" s="175"/>
    </row>
    <row r="132" spans="1:8" ht="18.75" customHeight="1">
      <c r="A132" s="477"/>
      <c r="B132" s="477"/>
      <c r="C132" s="508"/>
      <c r="D132" s="509"/>
      <c r="E132" s="510"/>
      <c r="F132" s="509"/>
      <c r="G132" s="511"/>
      <c r="H132" s="175"/>
    </row>
    <row r="133" spans="1:8" ht="18.75" customHeight="1">
      <c r="A133" s="477">
        <v>13</v>
      </c>
      <c r="B133" s="477"/>
      <c r="C133" s="484" t="s">
        <v>380</v>
      </c>
      <c r="D133" s="485"/>
      <c r="E133" s="485"/>
      <c r="F133" s="488"/>
      <c r="G133" s="485"/>
      <c r="H133" s="175"/>
    </row>
    <row r="134" spans="1:8" ht="18.75" customHeight="1">
      <c r="A134" s="477"/>
      <c r="B134" s="477"/>
      <c r="C134" s="478" t="s">
        <v>333</v>
      </c>
      <c r="D134" s="482"/>
      <c r="E134" s="482"/>
      <c r="F134" s="483"/>
      <c r="G134" s="482"/>
      <c r="H134" s="175"/>
    </row>
    <row r="135" spans="1:8" ht="18.75" customHeight="1">
      <c r="A135" s="477"/>
      <c r="B135" s="477"/>
      <c r="C135" s="478" t="s">
        <v>311</v>
      </c>
      <c r="D135" s="482"/>
      <c r="E135" s="482"/>
      <c r="F135" s="483"/>
      <c r="G135" s="482"/>
      <c r="H135" s="175"/>
    </row>
    <row r="136" spans="1:8" ht="18.75" customHeight="1">
      <c r="A136" s="477"/>
      <c r="B136" s="477"/>
      <c r="C136" s="478" t="s">
        <v>13</v>
      </c>
      <c r="D136" s="482" t="s">
        <v>381</v>
      </c>
      <c r="E136" s="482">
        <v>360</v>
      </c>
      <c r="F136" s="483">
        <f>'Lead2024-25'!K15</f>
        <v>6400</v>
      </c>
      <c r="G136" s="482">
        <f>ROUND(E136*F136/1000,2)</f>
        <v>2304</v>
      </c>
      <c r="H136" s="175"/>
    </row>
    <row r="137" spans="1:8" ht="18.75" customHeight="1">
      <c r="A137" s="477"/>
      <c r="B137" s="477"/>
      <c r="C137" s="478" t="s">
        <v>382</v>
      </c>
      <c r="D137" s="482" t="s">
        <v>7</v>
      </c>
      <c r="E137" s="482">
        <v>1.05</v>
      </c>
      <c r="F137" s="483">
        <f>'Lead2024-25'!K7</f>
        <v>1221.25</v>
      </c>
      <c r="G137" s="482">
        <f>ROUND(E137*F137,2)</f>
        <v>1282.31</v>
      </c>
      <c r="H137" s="175"/>
    </row>
    <row r="138" spans="1:8" ht="18.75" customHeight="1">
      <c r="A138" s="477"/>
      <c r="B138" s="477"/>
      <c r="C138" s="478" t="s">
        <v>339</v>
      </c>
      <c r="D138" s="482"/>
      <c r="E138" s="482"/>
      <c r="F138" s="483"/>
      <c r="G138" s="482"/>
      <c r="H138" s="175"/>
    </row>
    <row r="139" spans="1:8" ht="18.75" customHeight="1">
      <c r="A139" s="477"/>
      <c r="B139" s="477"/>
      <c r="C139" s="478" t="s">
        <v>317</v>
      </c>
      <c r="D139" s="482"/>
      <c r="E139" s="482"/>
      <c r="F139" s="483"/>
      <c r="G139" s="482"/>
      <c r="H139" s="175"/>
    </row>
    <row r="140" spans="1:8" ht="18.75" customHeight="1">
      <c r="A140" s="477"/>
      <c r="B140" s="477"/>
      <c r="C140" s="478" t="s">
        <v>383</v>
      </c>
      <c r="D140" s="482" t="s">
        <v>8</v>
      </c>
      <c r="E140" s="482">
        <v>0.2</v>
      </c>
      <c r="F140" s="483">
        <v>520</v>
      </c>
      <c r="G140" s="482">
        <f>ROUND(E140*F140,2)</f>
        <v>104</v>
      </c>
      <c r="H140" s="175"/>
    </row>
    <row r="141" spans="1:8" ht="18.75" customHeight="1">
      <c r="A141" s="477"/>
      <c r="B141" s="477"/>
      <c r="C141" s="478" t="s">
        <v>320</v>
      </c>
      <c r="D141" s="482"/>
      <c r="E141" s="482">
        <f>[98]Lead!P73</f>
        <v>0</v>
      </c>
      <c r="F141" s="483">
        <f>G140</f>
        <v>104</v>
      </c>
      <c r="G141" s="482">
        <f>ROUND(F141*E141,2)</f>
        <v>0</v>
      </c>
      <c r="H141" s="175"/>
    </row>
    <row r="142" spans="1:8" ht="18.75" customHeight="1">
      <c r="A142" s="477"/>
      <c r="B142" s="477"/>
      <c r="C142" s="478" t="s">
        <v>100</v>
      </c>
      <c r="D142" s="482"/>
      <c r="E142" s="482"/>
      <c r="F142" s="488" t="s">
        <v>101</v>
      </c>
      <c r="G142" s="485">
        <f>ROUND(SUM(G136:G141),2)</f>
        <v>3690.31</v>
      </c>
      <c r="H142" s="175"/>
    </row>
    <row r="143" spans="1:8" ht="18.75" customHeight="1">
      <c r="A143" s="477"/>
      <c r="B143" s="477"/>
      <c r="C143" s="508"/>
      <c r="D143" s="509"/>
      <c r="E143" s="510"/>
      <c r="F143" s="509"/>
      <c r="G143" s="511"/>
      <c r="H143" s="175"/>
    </row>
    <row r="144" spans="1:8" ht="39" customHeight="1">
      <c r="A144" s="477">
        <v>14</v>
      </c>
      <c r="B144" s="477"/>
      <c r="C144" s="619" t="s">
        <v>350</v>
      </c>
      <c r="D144" s="620"/>
      <c r="E144" s="620"/>
      <c r="F144" s="620"/>
      <c r="G144" s="621"/>
      <c r="H144" s="175"/>
    </row>
    <row r="145" spans="1:8" ht="18.75" customHeight="1">
      <c r="A145" s="477"/>
      <c r="B145" s="477"/>
      <c r="C145" s="512" t="s">
        <v>351</v>
      </c>
      <c r="D145" s="482"/>
      <c r="E145" s="482"/>
      <c r="F145" s="483"/>
      <c r="G145" s="482"/>
      <c r="H145" s="175"/>
    </row>
    <row r="146" spans="1:8" ht="18.75" customHeight="1">
      <c r="A146" s="477"/>
      <c r="B146" s="477"/>
      <c r="C146" s="512" t="s">
        <v>311</v>
      </c>
      <c r="D146" s="482"/>
      <c r="E146" s="482"/>
      <c r="F146" s="483"/>
      <c r="G146" s="482"/>
      <c r="H146" s="175"/>
    </row>
    <row r="147" spans="1:8" ht="18.75" customHeight="1">
      <c r="A147" s="477"/>
      <c r="B147" s="477"/>
      <c r="C147" s="512" t="s">
        <v>352</v>
      </c>
      <c r="D147" s="482" t="s">
        <v>7</v>
      </c>
      <c r="E147" s="482">
        <v>0.15</v>
      </c>
      <c r="F147" s="483">
        <f>G142</f>
        <v>3690.31</v>
      </c>
      <c r="G147" s="482">
        <f>ROUND(E147*F147,2)</f>
        <v>553.54999999999995</v>
      </c>
      <c r="H147" s="175"/>
    </row>
    <row r="148" spans="1:8" ht="18.75" customHeight="1">
      <c r="A148" s="477"/>
      <c r="B148" s="477"/>
      <c r="C148" s="512" t="s">
        <v>353</v>
      </c>
      <c r="D148" s="482"/>
      <c r="E148" s="482"/>
      <c r="F148" s="483"/>
      <c r="G148" s="482"/>
      <c r="H148" s="175"/>
    </row>
    <row r="149" spans="1:8" ht="18.75" customHeight="1">
      <c r="A149" s="477"/>
      <c r="B149" s="477"/>
      <c r="C149" s="512" t="s">
        <v>390</v>
      </c>
      <c r="D149" s="482" t="s">
        <v>8</v>
      </c>
      <c r="E149" s="482">
        <v>0.6</v>
      </c>
      <c r="F149" s="483">
        <f>F121</f>
        <v>645</v>
      </c>
      <c r="G149" s="482">
        <f>ROUND(E149*F149,2)</f>
        <v>387</v>
      </c>
      <c r="H149" s="175"/>
    </row>
    <row r="150" spans="1:8" ht="18.75" customHeight="1">
      <c r="A150" s="477"/>
      <c r="B150" s="477"/>
      <c r="C150" s="512" t="s">
        <v>319</v>
      </c>
      <c r="D150" s="482" t="s">
        <v>8</v>
      </c>
      <c r="E150" s="482">
        <v>0.96</v>
      </c>
      <c r="F150" s="483">
        <f>F122</f>
        <v>575</v>
      </c>
      <c r="G150" s="482">
        <f>ROUND(E150*F150,2)</f>
        <v>552</v>
      </c>
      <c r="H150" s="175"/>
    </row>
    <row r="151" spans="1:8" ht="18.75" customHeight="1">
      <c r="A151" s="477"/>
      <c r="B151" s="477"/>
      <c r="C151" s="478" t="s">
        <v>320</v>
      </c>
      <c r="D151" s="482"/>
      <c r="E151" s="482">
        <v>0</v>
      </c>
      <c r="F151" s="483">
        <f>SUM(G149:G150)</f>
        <v>939</v>
      </c>
      <c r="G151" s="482">
        <f>ROUND(F151*E151,2)</f>
        <v>0</v>
      </c>
      <c r="H151" s="175"/>
    </row>
    <row r="152" spans="1:8" ht="18.75" customHeight="1">
      <c r="A152" s="477"/>
      <c r="B152" s="477"/>
      <c r="C152" s="484" t="s">
        <v>354</v>
      </c>
      <c r="D152" s="513"/>
      <c r="E152" s="485"/>
      <c r="F152" s="488" t="s">
        <v>101</v>
      </c>
      <c r="G152" s="485">
        <f>SUM(G147:G151)</f>
        <v>1492.55</v>
      </c>
      <c r="H152" s="175"/>
    </row>
    <row r="153" spans="1:8" ht="12.75" customHeight="1">
      <c r="D153" s="296" t="str">
        <f>Entry!C30</f>
        <v>PRSD Dichpally</v>
      </c>
      <c r="E153" s="175"/>
      <c r="F153" s="175"/>
      <c r="G153" s="175"/>
    </row>
    <row r="154" spans="1:8" ht="12.75" customHeight="1">
      <c r="D154" s="296"/>
      <c r="E154" s="175"/>
      <c r="F154" s="175"/>
      <c r="G154" s="175"/>
    </row>
    <row r="155" spans="1:8" ht="12.75" customHeight="1">
      <c r="D155" s="296"/>
      <c r="E155" s="175"/>
      <c r="F155" s="175"/>
      <c r="G155" s="175"/>
    </row>
    <row r="157" spans="1:8" ht="16.5" customHeight="1">
      <c r="F157" s="607"/>
      <c r="G157" s="607"/>
      <c r="H157" s="607"/>
    </row>
    <row r="158" spans="1:8">
      <c r="A158" s="175"/>
      <c r="C158" s="194" t="s">
        <v>385</v>
      </c>
      <c r="G158" s="259"/>
    </row>
    <row r="159" spans="1:8">
      <c r="B159" s="254"/>
      <c r="C159" s="194" t="s">
        <v>366</v>
      </c>
      <c r="G159" s="259"/>
    </row>
    <row r="161" spans="11:11">
      <c r="K161" s="175">
        <f>7+11+12+2</f>
        <v>32</v>
      </c>
    </row>
  </sheetData>
  <sheetProtection selectLockedCells="1" selectUnlockedCells="1"/>
  <mergeCells count="19">
    <mergeCell ref="A1:H1"/>
    <mergeCell ref="C3:G3"/>
    <mergeCell ref="C9:G9"/>
    <mergeCell ref="C69:G69"/>
    <mergeCell ref="C59:G59"/>
    <mergeCell ref="C19:E19"/>
    <mergeCell ref="C20:G20"/>
    <mergeCell ref="C39:D39"/>
    <mergeCell ref="F157:H157"/>
    <mergeCell ref="C15:G15"/>
    <mergeCell ref="C65:G65"/>
    <mergeCell ref="C81:G81"/>
    <mergeCell ref="C77:G77"/>
    <mergeCell ref="C83:G83"/>
    <mergeCell ref="C87:G87"/>
    <mergeCell ref="C108:G108"/>
    <mergeCell ref="C127:H127"/>
    <mergeCell ref="C128:F128"/>
    <mergeCell ref="C144:G144"/>
  </mergeCells>
  <phoneticPr fontId="0" type="noConversion"/>
  <printOptions horizontalCentered="1"/>
  <pageMargins left="0.70866141732283472" right="0.51181102362204722" top="0.78740157480314965" bottom="0.82677165354330717" header="0.39370078740157483" footer="0.23622047244094491"/>
  <pageSetup paperSize="9" scale="98" orientation="portrait" r:id="rId1"/>
  <headerFooter alignWithMargins="0">
    <oddHeader>&amp;RData Sheet</oddHeader>
    <oddFooter>Page &amp;P of &amp;N</oddFooter>
  </headerFooter>
  <rowBreaks count="3" manualBreakCount="3">
    <brk id="35" max="7" man="1"/>
    <brk id="86" max="7" man="1"/>
    <brk id="126" max="7"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sheetPr>
  <dimension ref="F6:P43"/>
  <sheetViews>
    <sheetView topLeftCell="A16" workbookViewId="0">
      <selection activeCell="F44" sqref="F44"/>
    </sheetView>
  </sheetViews>
  <sheetFormatPr defaultRowHeight="12.75"/>
  <sheetData>
    <row r="6" spans="8:10">
      <c r="H6">
        <v>53.06</v>
      </c>
      <c r="I6">
        <v>262.42</v>
      </c>
      <c r="J6">
        <f>+ROUND((H6*I6),2)</f>
        <v>13924.01</v>
      </c>
    </row>
    <row r="7" spans="8:10">
      <c r="H7">
        <v>53.06</v>
      </c>
      <c r="I7">
        <v>660.59</v>
      </c>
      <c r="J7">
        <f t="shared" ref="J7:J10" si="0">+ROUND((H7*I7),2)</f>
        <v>35050.910000000003</v>
      </c>
    </row>
    <row r="8" spans="8:10">
      <c r="H8">
        <v>53.06</v>
      </c>
      <c r="I8">
        <v>31.18</v>
      </c>
      <c r="J8">
        <f t="shared" si="0"/>
        <v>1654.41</v>
      </c>
    </row>
    <row r="9" spans="8:10">
      <c r="H9">
        <v>159.19</v>
      </c>
      <c r="I9">
        <v>5623.73</v>
      </c>
      <c r="J9">
        <f t="shared" si="0"/>
        <v>895241.58</v>
      </c>
    </row>
    <row r="10" spans="8:10">
      <c r="H10">
        <v>281.25</v>
      </c>
      <c r="I10">
        <v>86</v>
      </c>
      <c r="J10">
        <f t="shared" si="0"/>
        <v>24187.5</v>
      </c>
    </row>
    <row r="11" spans="8:10">
      <c r="J11">
        <f>SUM(J6:J10)</f>
        <v>970058.40999999992</v>
      </c>
    </row>
    <row r="12" spans="8:10">
      <c r="J12">
        <f>+ROUND((J11),0)</f>
        <v>970058</v>
      </c>
    </row>
    <row r="13" spans="8:10">
      <c r="J13">
        <v>6000</v>
      </c>
    </row>
    <row r="14" spans="8:10">
      <c r="J14">
        <f>+ROUND(((J12+J13)*0.5%),0)</f>
        <v>4880</v>
      </c>
    </row>
    <row r="15" spans="8:10">
      <c r="J15">
        <f>1000000-J12-J13-J14</f>
        <v>19062</v>
      </c>
    </row>
    <row r="21" spans="6:16">
      <c r="J21">
        <v>2</v>
      </c>
      <c r="K21">
        <v>283</v>
      </c>
      <c r="L21">
        <v>0.3</v>
      </c>
      <c r="M21">
        <v>0.15</v>
      </c>
      <c r="N21">
        <f>+J21*K21*L21*M21</f>
        <v>25.469999999999995</v>
      </c>
      <c r="O21">
        <v>172.9</v>
      </c>
      <c r="P21">
        <f>+N21*O21</f>
        <v>4403.762999999999</v>
      </c>
    </row>
    <row r="22" spans="6:16">
      <c r="J22">
        <v>2</v>
      </c>
      <c r="K22">
        <v>283</v>
      </c>
      <c r="L22">
        <v>0.3</v>
      </c>
      <c r="M22">
        <v>0.15</v>
      </c>
      <c r="N22">
        <v>25.47</v>
      </c>
      <c r="O22">
        <v>31.18</v>
      </c>
      <c r="P22">
        <f>+N22*O22</f>
        <v>794.15459999999996</v>
      </c>
    </row>
    <row r="24" spans="6:16">
      <c r="P24">
        <v>35051</v>
      </c>
    </row>
    <row r="25" spans="6:16">
      <c r="P25">
        <v>13924</v>
      </c>
    </row>
    <row r="26" spans="6:16">
      <c r="P26">
        <v>1654</v>
      </c>
    </row>
    <row r="27" spans="6:16">
      <c r="P27">
        <v>895242</v>
      </c>
    </row>
    <row r="28" spans="6:16">
      <c r="P28">
        <v>24188</v>
      </c>
    </row>
    <row r="29" spans="6:16">
      <c r="P29">
        <v>4404</v>
      </c>
    </row>
    <row r="30" spans="6:16">
      <c r="F30">
        <v>18157</v>
      </c>
      <c r="P30">
        <v>794</v>
      </c>
    </row>
    <row r="31" spans="6:16">
      <c r="F31">
        <v>45706</v>
      </c>
      <c r="P31">
        <v>4000</v>
      </c>
    </row>
    <row r="32" spans="6:16">
      <c r="F32">
        <v>2157</v>
      </c>
      <c r="P32">
        <v>6000</v>
      </c>
    </row>
    <row r="33" spans="6:16">
      <c r="F33">
        <v>1167261</v>
      </c>
      <c r="P33">
        <f>SUM(P24:P32)</f>
        <v>985257</v>
      </c>
    </row>
    <row r="34" spans="6:16">
      <c r="F34">
        <v>31605</v>
      </c>
      <c r="P34">
        <f>+P33*0.5%</f>
        <v>4926.2849999999999</v>
      </c>
    </row>
    <row r="35" spans="6:16">
      <c r="F35">
        <v>5742</v>
      </c>
    </row>
    <row r="36" spans="6:16">
      <c r="F36">
        <v>1035</v>
      </c>
      <c r="P36">
        <f>1000000-985257-4926</f>
        <v>9817</v>
      </c>
    </row>
    <row r="37" spans="6:16">
      <c r="F37">
        <v>4000</v>
      </c>
    </row>
    <row r="38" spans="6:16">
      <c r="F38">
        <v>6000</v>
      </c>
    </row>
    <row r="39" spans="6:16">
      <c r="F39">
        <f>SUM(F30:F38)</f>
        <v>1281663</v>
      </c>
    </row>
    <row r="40" spans="6:16">
      <c r="F40">
        <f>+F39*0.5%</f>
        <v>6408.3150000000005</v>
      </c>
      <c r="P40">
        <f>2*369*0.3*0.15</f>
        <v>33.21</v>
      </c>
    </row>
    <row r="41" spans="6:16">
      <c r="K41">
        <f>33.21*172.9</f>
        <v>5742.009</v>
      </c>
      <c r="P41">
        <f>33.21*31.18</f>
        <v>1035.4878000000001</v>
      </c>
    </row>
    <row r="42" spans="6:16">
      <c r="K42">
        <f>33.21*31.18</f>
        <v>1035.4878000000001</v>
      </c>
    </row>
    <row r="43" spans="6:16">
      <c r="F43">
        <f>1300000-1281663-6408</f>
        <v>11929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sheetPr>
  <dimension ref="A1:M31"/>
  <sheetViews>
    <sheetView view="pageBreakPreview" zoomScaleSheetLayoutView="100" workbookViewId="0">
      <pane ySplit="4" topLeftCell="A26" activePane="bottomLeft" state="frozen"/>
      <selection pane="bottomLeft" activeCell="E31" sqref="E31:F31"/>
    </sheetView>
  </sheetViews>
  <sheetFormatPr defaultColWidth="9.33203125" defaultRowHeight="18" customHeight="1"/>
  <cols>
    <col min="1" max="1" width="4.33203125" style="371" customWidth="1"/>
    <col min="2" max="2" width="40.6640625" style="343" customWidth="1"/>
    <col min="3" max="3" width="18.1640625" style="343" customWidth="1"/>
    <col min="4" max="5" width="11.83203125" style="343" customWidth="1"/>
    <col min="6" max="6" width="13" style="343" customWidth="1"/>
    <col min="7" max="7" width="11.33203125" style="355" customWidth="1"/>
    <col min="8" max="8" width="8.83203125" style="371" hidden="1" customWidth="1"/>
    <col min="9" max="9" width="9.1640625" style="371" hidden="1" customWidth="1"/>
    <col min="10" max="10" width="10" style="371" customWidth="1"/>
    <col min="11" max="11" width="11.33203125" style="355" customWidth="1"/>
    <col min="12" max="12" width="10" style="343" customWidth="1"/>
    <col min="13" max="16384" width="9.33203125" style="343"/>
  </cols>
  <sheetData>
    <row r="1" spans="1:13" ht="18" customHeight="1">
      <c r="A1" s="627" t="s">
        <v>15</v>
      </c>
      <c r="B1" s="627"/>
      <c r="C1" s="627"/>
      <c r="D1" s="627"/>
      <c r="E1" s="627"/>
      <c r="F1" s="627"/>
      <c r="G1" s="627"/>
      <c r="H1" s="627"/>
      <c r="I1" s="627"/>
      <c r="J1" s="627"/>
      <c r="K1" s="627"/>
      <c r="L1" s="627"/>
    </row>
    <row r="2" spans="1:13" ht="32.25" customHeight="1">
      <c r="A2" s="628" t="str">
        <f>Entry!C3</f>
        <v>Construction of  CC Road &amp; Drains in Ansanpally(V) of  Indalwai Mandal</v>
      </c>
      <c r="B2" s="628"/>
      <c r="C2" s="628"/>
      <c r="D2" s="628"/>
      <c r="E2" s="628"/>
      <c r="F2" s="628"/>
      <c r="G2" s="628"/>
      <c r="H2" s="628"/>
      <c r="I2" s="628"/>
      <c r="J2" s="628"/>
      <c r="K2" s="628"/>
      <c r="L2" s="628"/>
    </row>
    <row r="3" spans="1:13" ht="67.5" customHeight="1">
      <c r="A3" s="344" t="s">
        <v>16</v>
      </c>
      <c r="B3" s="344" t="s">
        <v>17</v>
      </c>
      <c r="C3" s="344" t="s">
        <v>18</v>
      </c>
      <c r="D3" s="345" t="s">
        <v>77</v>
      </c>
      <c r="E3" s="346" t="s">
        <v>308</v>
      </c>
      <c r="F3" s="346" t="s">
        <v>98</v>
      </c>
      <c r="G3" s="347" t="s">
        <v>76</v>
      </c>
      <c r="H3" s="344" t="s">
        <v>19</v>
      </c>
      <c r="I3" s="344" t="s">
        <v>20</v>
      </c>
      <c r="J3" s="344" t="s">
        <v>242</v>
      </c>
      <c r="K3" s="347" t="s">
        <v>61</v>
      </c>
      <c r="L3" s="344" t="s">
        <v>9</v>
      </c>
    </row>
    <row r="4" spans="1:13" s="349" customFormat="1" ht="10.5">
      <c r="A4" s="348">
        <v>1</v>
      </c>
      <c r="B4" s="348">
        <v>2</v>
      </c>
      <c r="C4" s="348">
        <v>3</v>
      </c>
      <c r="D4" s="348">
        <v>4</v>
      </c>
      <c r="E4" s="348">
        <v>5</v>
      </c>
      <c r="F4" s="348">
        <v>6</v>
      </c>
      <c r="G4" s="348">
        <v>7</v>
      </c>
      <c r="H4" s="348">
        <v>8</v>
      </c>
      <c r="I4" s="348">
        <v>9</v>
      </c>
      <c r="J4" s="348">
        <v>8</v>
      </c>
      <c r="K4" s="348">
        <v>9</v>
      </c>
      <c r="L4" s="348">
        <v>10</v>
      </c>
    </row>
    <row r="5" spans="1:13" ht="20.100000000000001" customHeight="1">
      <c r="A5" s="350">
        <v>1</v>
      </c>
      <c r="B5" s="351" t="s">
        <v>21</v>
      </c>
      <c r="C5" s="350" t="str">
        <f>Entry!C18</f>
        <v>Local</v>
      </c>
      <c r="D5" s="352">
        <f>Entry!D44</f>
        <v>5</v>
      </c>
      <c r="E5" s="353">
        <f>LOOKUP(D5,'conveyance charges2024-25'!A4:B123)-'conveyance charges2024-25'!B4</f>
        <v>72.8</v>
      </c>
      <c r="F5" s="352">
        <f t="shared" ref="F5:F10" si="0">E5/1.13615</f>
        <v>64.07604629670378</v>
      </c>
      <c r="G5" s="352">
        <v>109</v>
      </c>
      <c r="H5" s="352">
        <v>0</v>
      </c>
      <c r="I5" s="352">
        <v>0</v>
      </c>
      <c r="J5" s="352">
        <v>0</v>
      </c>
      <c r="K5" s="352">
        <f t="shared" ref="K5:K16" si="1">ROUND(F5+G5+H5+I5+J5,2)</f>
        <v>173.08</v>
      </c>
      <c r="L5" s="350" t="s">
        <v>22</v>
      </c>
    </row>
    <row r="6" spans="1:13" ht="20.25" customHeight="1">
      <c r="A6" s="350">
        <v>2</v>
      </c>
      <c r="B6" s="351" t="s">
        <v>102</v>
      </c>
      <c r="C6" s="344" t="s">
        <v>38</v>
      </c>
      <c r="D6" s="352">
        <v>5</v>
      </c>
      <c r="E6" s="353">
        <f>LOOKUP(D6,'conveyance charges2024-25'!A5:B124)-'conveyance charges2024-25'!B4</f>
        <v>72.8</v>
      </c>
      <c r="F6" s="352">
        <f t="shared" si="0"/>
        <v>64.07604629670378</v>
      </c>
      <c r="G6" s="352">
        <v>695</v>
      </c>
      <c r="H6" s="352">
        <v>0</v>
      </c>
      <c r="I6" s="352">
        <v>0</v>
      </c>
      <c r="J6" s="352">
        <v>0</v>
      </c>
      <c r="K6" s="352">
        <f t="shared" si="1"/>
        <v>759.08</v>
      </c>
      <c r="L6" s="350" t="s">
        <v>22</v>
      </c>
    </row>
    <row r="7" spans="1:13" ht="22.5" customHeight="1">
      <c r="A7" s="350">
        <v>3</v>
      </c>
      <c r="B7" s="351" t="s">
        <v>245</v>
      </c>
      <c r="C7" s="344" t="str">
        <f>Entry!C41</f>
        <v>Kaligote</v>
      </c>
      <c r="D7" s="352">
        <f>Entry!D41</f>
        <v>36</v>
      </c>
      <c r="E7" s="353">
        <f>LOOKUP(D7,'conveyance charges2024-25'!A6:B125)-'conveyance charges2024-25'!B4</f>
        <v>597.90000000000009</v>
      </c>
      <c r="F7" s="352">
        <f>E7/1.13615</f>
        <v>526.25093517581308</v>
      </c>
      <c r="G7" s="354">
        <v>695</v>
      </c>
      <c r="H7" s="352">
        <v>0</v>
      </c>
      <c r="I7" s="352">
        <v>0</v>
      </c>
      <c r="J7" s="352">
        <v>0</v>
      </c>
      <c r="K7" s="352">
        <f t="shared" si="1"/>
        <v>1221.25</v>
      </c>
      <c r="L7" s="350" t="s">
        <v>22</v>
      </c>
    </row>
    <row r="8" spans="1:13" ht="20.100000000000001" hidden="1" customHeight="1">
      <c r="A8" s="350">
        <v>4</v>
      </c>
      <c r="B8" s="351" t="s">
        <v>90</v>
      </c>
      <c r="C8" s="352" t="str">
        <f>Entry!C43</f>
        <v>Koratapally</v>
      </c>
      <c r="D8" s="352">
        <f>Entry!D43</f>
        <v>12</v>
      </c>
      <c r="E8" s="353">
        <f>LOOKUP(D8,'conveyance charges2024-25'!A7:B126)</f>
        <v>239</v>
      </c>
      <c r="F8" s="352">
        <f t="shared" si="0"/>
        <v>210.35954759494786</v>
      </c>
      <c r="G8" s="352">
        <v>505</v>
      </c>
      <c r="H8" s="352">
        <v>67</v>
      </c>
      <c r="I8" s="352">
        <f>ROUND((G8)*25/100,2)</f>
        <v>126.25</v>
      </c>
      <c r="J8" s="352">
        <v>0</v>
      </c>
      <c r="K8" s="352">
        <f t="shared" si="1"/>
        <v>908.61</v>
      </c>
      <c r="L8" s="350" t="s">
        <v>22</v>
      </c>
      <c r="M8" s="355">
        <f>G8+I8+H8</f>
        <v>698.25</v>
      </c>
    </row>
    <row r="9" spans="1:13" ht="20.100000000000001" customHeight="1">
      <c r="A9" s="350">
        <v>4</v>
      </c>
      <c r="B9" s="351" t="s">
        <v>90</v>
      </c>
      <c r="C9" s="352" t="str">
        <f>C10</f>
        <v>Koratapally</v>
      </c>
      <c r="D9" s="352">
        <f>D10</f>
        <v>12</v>
      </c>
      <c r="E9" s="353">
        <f>E10</f>
        <v>196.9</v>
      </c>
      <c r="F9" s="352">
        <f>F10</f>
        <v>173.30458126127712</v>
      </c>
      <c r="G9" s="352">
        <v>909</v>
      </c>
      <c r="H9" s="352"/>
      <c r="I9" s="352"/>
      <c r="J9" s="352">
        <v>0</v>
      </c>
      <c r="K9" s="352">
        <f t="shared" si="1"/>
        <v>1082.3</v>
      </c>
      <c r="L9" s="350" t="s">
        <v>22</v>
      </c>
      <c r="M9" s="355"/>
    </row>
    <row r="10" spans="1:13" ht="20.100000000000001" customHeight="1">
      <c r="A10" s="350">
        <v>5</v>
      </c>
      <c r="B10" s="351" t="s">
        <v>35</v>
      </c>
      <c r="C10" s="352" t="str">
        <f>Entry!C43</f>
        <v>Koratapally</v>
      </c>
      <c r="D10" s="352">
        <f>Entry!D43</f>
        <v>12</v>
      </c>
      <c r="E10" s="353">
        <f>LOOKUP(D10,'conveyance charges2024-25'!A5:B127)-'conveyance charges2024-25'!C4</f>
        <v>196.9</v>
      </c>
      <c r="F10" s="352">
        <f t="shared" si="0"/>
        <v>173.30458126127712</v>
      </c>
      <c r="G10" s="352">
        <v>1208</v>
      </c>
      <c r="H10" s="352">
        <v>0</v>
      </c>
      <c r="I10" s="352">
        <v>0</v>
      </c>
      <c r="J10" s="352">
        <v>0</v>
      </c>
      <c r="K10" s="352">
        <f t="shared" si="1"/>
        <v>1381.3</v>
      </c>
      <c r="L10" s="350" t="s">
        <v>22</v>
      </c>
      <c r="M10" s="355">
        <f>G10+I10+H10</f>
        <v>1208</v>
      </c>
    </row>
    <row r="11" spans="1:13" ht="20.100000000000001" customHeight="1">
      <c r="A11" s="350">
        <v>6</v>
      </c>
      <c r="B11" s="351" t="s">
        <v>36</v>
      </c>
      <c r="C11" s="352" t="str">
        <f>C10</f>
        <v>Koratapally</v>
      </c>
      <c r="D11" s="352">
        <f>D8</f>
        <v>12</v>
      </c>
      <c r="E11" s="353">
        <f t="shared" ref="E11:F13" si="2">E10</f>
        <v>196.9</v>
      </c>
      <c r="F11" s="352">
        <f t="shared" si="2"/>
        <v>173.30458126127712</v>
      </c>
      <c r="G11" s="352">
        <v>957</v>
      </c>
      <c r="H11" s="352">
        <v>0</v>
      </c>
      <c r="I11" s="352">
        <v>0</v>
      </c>
      <c r="J11" s="352">
        <v>0</v>
      </c>
      <c r="K11" s="352">
        <f t="shared" si="1"/>
        <v>1130.3</v>
      </c>
      <c r="L11" s="350" t="s">
        <v>22</v>
      </c>
      <c r="M11" s="355">
        <f>G11+I11+H11</f>
        <v>957</v>
      </c>
    </row>
    <row r="12" spans="1:13" ht="27" hidden="1" customHeight="1">
      <c r="A12" s="350">
        <v>7</v>
      </c>
      <c r="B12" s="351" t="s">
        <v>329</v>
      </c>
      <c r="C12" s="352" t="str">
        <f>C11</f>
        <v>Koratapally</v>
      </c>
      <c r="D12" s="352">
        <f>D11</f>
        <v>12</v>
      </c>
      <c r="E12" s="353">
        <f t="shared" si="2"/>
        <v>196.9</v>
      </c>
      <c r="F12" s="352">
        <f t="shared" si="2"/>
        <v>173.30458126127712</v>
      </c>
      <c r="G12" s="352">
        <v>650</v>
      </c>
      <c r="H12" s="352"/>
      <c r="I12" s="352"/>
      <c r="J12" s="352">
        <v>0</v>
      </c>
      <c r="K12" s="352">
        <f t="shared" ref="K12:K14" si="3">ROUND(F12+G12+H12+I12+J12,2)</f>
        <v>823.3</v>
      </c>
      <c r="L12" s="350" t="s">
        <v>22</v>
      </c>
      <c r="M12" s="355"/>
    </row>
    <row r="13" spans="1:13" ht="27" customHeight="1">
      <c r="A13" s="350">
        <v>8</v>
      </c>
      <c r="B13" s="351" t="s">
        <v>330</v>
      </c>
      <c r="C13" s="352" t="str">
        <f>C12</f>
        <v>Koratapally</v>
      </c>
      <c r="D13" s="352">
        <f>D12</f>
        <v>12</v>
      </c>
      <c r="E13" s="353">
        <f t="shared" si="2"/>
        <v>196.9</v>
      </c>
      <c r="F13" s="352">
        <f t="shared" si="2"/>
        <v>173.30458126127712</v>
      </c>
      <c r="G13" s="352">
        <v>883</v>
      </c>
      <c r="H13" s="352"/>
      <c r="I13" s="352"/>
      <c r="J13" s="352">
        <v>0</v>
      </c>
      <c r="K13" s="352">
        <f t="shared" si="3"/>
        <v>1056.3</v>
      </c>
      <c r="L13" s="350" t="str">
        <f>L12</f>
        <v>1.0 Cum</v>
      </c>
      <c r="M13" s="355"/>
    </row>
    <row r="14" spans="1:13" ht="27" customHeight="1">
      <c r="A14" s="350">
        <v>8</v>
      </c>
      <c r="B14" s="514" t="s">
        <v>309</v>
      </c>
      <c r="C14" s="352" t="str">
        <f>C12</f>
        <v>Koratapally</v>
      </c>
      <c r="D14" s="352">
        <f>D12</f>
        <v>12</v>
      </c>
      <c r="E14" s="353">
        <f>E12</f>
        <v>196.9</v>
      </c>
      <c r="F14" s="352">
        <f>F12</f>
        <v>173.30458126127712</v>
      </c>
      <c r="G14" s="352">
        <v>709</v>
      </c>
      <c r="H14" s="352"/>
      <c r="I14" s="352"/>
      <c r="J14" s="352">
        <v>0</v>
      </c>
      <c r="K14" s="352">
        <f t="shared" si="3"/>
        <v>882.3</v>
      </c>
      <c r="L14" s="350" t="str">
        <f>L12</f>
        <v>1.0 Cum</v>
      </c>
      <c r="M14" s="355"/>
    </row>
    <row r="15" spans="1:13" ht="20.100000000000001" customHeight="1">
      <c r="A15" s="350">
        <v>8</v>
      </c>
      <c r="B15" s="351" t="s">
        <v>386</v>
      </c>
      <c r="C15" s="350"/>
      <c r="D15" s="350">
        <v>0</v>
      </c>
      <c r="E15" s="350"/>
      <c r="F15" s="350"/>
      <c r="G15" s="354">
        <f>Entry!D46</f>
        <v>5000</v>
      </c>
      <c r="H15" s="352"/>
      <c r="I15" s="352"/>
      <c r="J15" s="352">
        <f>ROUND(G15*28%,0)</f>
        <v>1400</v>
      </c>
      <c r="K15" s="352">
        <f t="shared" si="1"/>
        <v>6400</v>
      </c>
      <c r="L15" s="350" t="s">
        <v>66</v>
      </c>
    </row>
    <row r="16" spans="1:13" ht="20.100000000000001" customHeight="1">
      <c r="A16" s="350">
        <v>9</v>
      </c>
      <c r="B16" s="351" t="s">
        <v>387</v>
      </c>
      <c r="C16" s="350"/>
      <c r="D16" s="350">
        <v>0</v>
      </c>
      <c r="E16" s="350"/>
      <c r="F16" s="350"/>
      <c r="G16" s="354">
        <f>Entry!D47</f>
        <v>49000</v>
      </c>
      <c r="H16" s="352"/>
      <c r="I16" s="352"/>
      <c r="J16" s="352">
        <f>ROUND(G16*18%,0)</f>
        <v>8820</v>
      </c>
      <c r="K16" s="352">
        <f t="shared" si="1"/>
        <v>57820</v>
      </c>
      <c r="L16" s="350" t="s">
        <v>66</v>
      </c>
    </row>
    <row r="17" spans="1:13" ht="20.100000000000001" customHeight="1">
      <c r="A17" s="350">
        <v>10</v>
      </c>
      <c r="B17" s="351" t="s">
        <v>204</v>
      </c>
      <c r="C17" s="350" t="str">
        <f>Entry!C45</f>
        <v>Nizamabad</v>
      </c>
      <c r="D17" s="350">
        <f>Entry!D45</f>
        <v>62</v>
      </c>
      <c r="E17" s="353">
        <f>LOOKUP(D17,'conveyance charges2024-25'!A4:E132)</f>
        <v>42.320000000000007</v>
      </c>
      <c r="F17" s="350"/>
      <c r="G17" s="354"/>
      <c r="H17" s="352"/>
      <c r="I17" s="352"/>
      <c r="J17" s="352"/>
      <c r="K17" s="352"/>
      <c r="L17" s="350"/>
    </row>
    <row r="18" spans="1:13" ht="15" customHeight="1">
      <c r="A18" s="356"/>
      <c r="B18" s="356"/>
      <c r="C18" s="356"/>
      <c r="D18" s="356"/>
      <c r="E18" s="356"/>
      <c r="F18" s="356"/>
      <c r="G18" s="357"/>
      <c r="H18" s="356"/>
      <c r="I18" s="357"/>
      <c r="J18" s="357"/>
      <c r="K18" s="357"/>
      <c r="L18" s="356"/>
    </row>
    <row r="19" spans="1:13" ht="15.75" customHeight="1">
      <c r="A19" s="356"/>
      <c r="B19" s="358" t="s">
        <v>208</v>
      </c>
      <c r="C19" s="356"/>
      <c r="D19" s="356"/>
      <c r="E19" s="356"/>
      <c r="F19" s="356"/>
      <c r="G19" s="357"/>
      <c r="H19" s="356"/>
      <c r="I19" s="357"/>
      <c r="J19" s="357"/>
      <c r="K19" s="357"/>
      <c r="L19" s="356"/>
    </row>
    <row r="20" spans="1:13" ht="20.100000000000001" customHeight="1">
      <c r="A20" s="356"/>
      <c r="B20" s="359" t="s">
        <v>86</v>
      </c>
      <c r="C20" s="360"/>
      <c r="D20" s="360"/>
      <c r="E20" s="360"/>
      <c r="F20" s="361"/>
      <c r="G20" s="362">
        <v>575</v>
      </c>
      <c r="H20" s="361"/>
      <c r="I20" s="361"/>
      <c r="J20" s="361">
        <v>0</v>
      </c>
      <c r="K20" s="363">
        <f>G20+(G20*J20)</f>
        <v>575</v>
      </c>
      <c r="L20" s="363"/>
      <c r="M20" s="364"/>
    </row>
    <row r="21" spans="1:13" ht="20.100000000000001" customHeight="1">
      <c r="A21" s="356"/>
      <c r="B21" s="188" t="s">
        <v>87</v>
      </c>
      <c r="C21" s="360"/>
      <c r="D21" s="360"/>
      <c r="E21" s="360"/>
      <c r="F21" s="360"/>
      <c r="G21" s="362">
        <f>G20</f>
        <v>575</v>
      </c>
      <c r="H21" s="360"/>
      <c r="I21" s="360"/>
      <c r="J21" s="361">
        <v>0</v>
      </c>
      <c r="K21" s="363">
        <f>G21+(G21*J21)</f>
        <v>575</v>
      </c>
      <c r="L21" s="363"/>
      <c r="M21" s="364"/>
    </row>
    <row r="22" spans="1:13" s="367" customFormat="1" ht="20.100000000000001" customHeight="1">
      <c r="A22" s="365"/>
      <c r="B22" s="366" t="s">
        <v>89</v>
      </c>
      <c r="C22" s="360"/>
      <c r="D22" s="360"/>
      <c r="E22" s="360"/>
      <c r="F22" s="360"/>
      <c r="G22" s="362">
        <v>615</v>
      </c>
      <c r="H22" s="360"/>
      <c r="I22" s="360"/>
      <c r="J22" s="361">
        <v>0</v>
      </c>
      <c r="K22" s="363">
        <f>G22+(G22*J22)</f>
        <v>615</v>
      </c>
      <c r="L22" s="363"/>
      <c r="M22" s="364"/>
    </row>
    <row r="23" spans="1:13" s="367" customFormat="1" ht="20.100000000000001" customHeight="1">
      <c r="A23" s="365"/>
      <c r="B23" s="366" t="s">
        <v>162</v>
      </c>
      <c r="C23" s="360"/>
      <c r="D23" s="360"/>
      <c r="E23" s="360"/>
      <c r="F23" s="360"/>
      <c r="G23" s="362">
        <v>645</v>
      </c>
      <c r="H23" s="360"/>
      <c r="I23" s="360"/>
      <c r="J23" s="361">
        <v>0</v>
      </c>
      <c r="K23" s="363">
        <f>G23+(G23*J23)</f>
        <v>645</v>
      </c>
      <c r="L23" s="363"/>
      <c r="M23" s="364"/>
    </row>
    <row r="24" spans="1:13" ht="20.100000000000001" customHeight="1">
      <c r="A24" s="356"/>
      <c r="B24" s="366" t="s">
        <v>88</v>
      </c>
      <c r="C24" s="360"/>
      <c r="D24" s="360"/>
      <c r="E24" s="360"/>
      <c r="F24" s="360"/>
      <c r="G24" s="360"/>
      <c r="H24" s="360"/>
      <c r="I24" s="360"/>
      <c r="J24" s="361">
        <v>0</v>
      </c>
      <c r="K24" s="363"/>
      <c r="L24" s="363"/>
      <c r="M24" s="364"/>
    </row>
    <row r="25" spans="1:13" ht="20.100000000000001" customHeight="1">
      <c r="A25" s="343">
        <v>1</v>
      </c>
      <c r="B25" s="368" t="s">
        <v>243</v>
      </c>
      <c r="C25" s="364"/>
      <c r="D25" s="364"/>
      <c r="E25" s="364"/>
      <c r="F25" s="364"/>
      <c r="G25" s="364"/>
      <c r="H25" s="364"/>
      <c r="I25" s="364"/>
      <c r="J25" s="369"/>
      <c r="K25" s="370"/>
      <c r="L25" s="370"/>
      <c r="M25" s="364"/>
    </row>
    <row r="26" spans="1:13" ht="20.100000000000001" customHeight="1">
      <c r="A26" s="343">
        <v>2</v>
      </c>
      <c r="B26" s="368" t="s">
        <v>246</v>
      </c>
      <c r="C26" s="364"/>
      <c r="D26" s="364"/>
      <c r="E26" s="364"/>
      <c r="F26" s="364"/>
      <c r="G26" s="364"/>
      <c r="H26" s="364"/>
      <c r="I26" s="364"/>
      <c r="J26" s="369"/>
      <c r="K26" s="370"/>
      <c r="L26" s="370"/>
      <c r="M26" s="364"/>
    </row>
    <row r="27" spans="1:13" ht="20.100000000000001" customHeight="1">
      <c r="A27" s="343">
        <v>3</v>
      </c>
      <c r="B27" s="368" t="s">
        <v>247</v>
      </c>
      <c r="C27" s="364"/>
      <c r="D27" s="364"/>
      <c r="E27" s="364"/>
      <c r="F27" s="364"/>
      <c r="G27" s="364"/>
      <c r="H27" s="364"/>
      <c r="I27" s="364"/>
      <c r="J27" s="369"/>
      <c r="K27" s="370"/>
      <c r="L27" s="370"/>
      <c r="M27" s="364"/>
    </row>
    <row r="28" spans="1:13" ht="20.100000000000001" customHeight="1">
      <c r="A28" s="343">
        <v>4</v>
      </c>
      <c r="B28" s="368" t="s">
        <v>389</v>
      </c>
      <c r="C28" s="364"/>
      <c r="D28" s="364"/>
      <c r="E28" s="364"/>
      <c r="F28" s="364"/>
      <c r="G28" s="364"/>
      <c r="H28" s="364"/>
      <c r="I28" s="364"/>
      <c r="J28" s="369"/>
      <c r="K28" s="370"/>
      <c r="L28" s="370"/>
      <c r="M28" s="364"/>
    </row>
    <row r="29" spans="1:13" ht="32.25" customHeight="1"/>
    <row r="30" spans="1:13" ht="12.75" customHeight="1">
      <c r="B30" s="372" t="str">
        <f>Entry!B29</f>
        <v>Mandal Engineering  Officer</v>
      </c>
      <c r="E30" s="629"/>
      <c r="F30" s="629"/>
      <c r="G30" s="371"/>
    </row>
    <row r="31" spans="1:13" ht="12.75">
      <c r="B31" s="372" t="str">
        <f>Entry!B30</f>
        <v>PR MPP Indalwai</v>
      </c>
      <c r="E31" s="629"/>
      <c r="F31" s="629"/>
    </row>
  </sheetData>
  <sheetProtection selectLockedCells="1" selectUnlockedCells="1"/>
  <mergeCells count="4">
    <mergeCell ref="A1:L1"/>
    <mergeCell ref="A2:L2"/>
    <mergeCell ref="E30:F30"/>
    <mergeCell ref="E31:F31"/>
  </mergeCells>
  <phoneticPr fontId="0" type="noConversion"/>
  <printOptions horizontalCentered="1"/>
  <pageMargins left="0.25" right="0.5" top="0.75" bottom="0.75" header="0.05" footer="0.3"/>
  <pageSetup paperSize="9" scale="96" fitToWidth="0" orientation="landscape" verticalDpi="300" r:id="rId1"/>
  <rowBreaks count="1" manualBreakCount="1">
    <brk id="21" max="11"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00"/>
  </sheetPr>
  <dimension ref="A1:N125"/>
  <sheetViews>
    <sheetView view="pageBreakPreview" topLeftCell="A43" zoomScale="115" zoomScaleSheetLayoutView="115" workbookViewId="0">
      <selection activeCell="B4" sqref="B4"/>
    </sheetView>
  </sheetViews>
  <sheetFormatPr defaultColWidth="10.6640625" defaultRowHeight="12.75"/>
  <cols>
    <col min="1" max="1" width="7" style="1" customWidth="1"/>
    <col min="2" max="2" width="14.1640625" style="1" customWidth="1"/>
    <col min="3" max="3" width="12.33203125" style="1" customWidth="1"/>
    <col min="4" max="4" width="5.83203125" style="1" customWidth="1"/>
    <col min="5" max="5" width="16.33203125" style="1" hidden="1" customWidth="1"/>
    <col min="6" max="6" width="5.1640625" style="1" customWidth="1"/>
    <col min="7" max="16384" width="10.6640625" style="1"/>
  </cols>
  <sheetData>
    <row r="1" spans="1:14" ht="17.25" customHeight="1">
      <c r="A1" s="630" t="s">
        <v>290</v>
      </c>
      <c r="B1" s="630"/>
      <c r="C1" s="630"/>
      <c r="D1" s="630"/>
      <c r="E1" s="630"/>
      <c r="F1" s="630"/>
    </row>
    <row r="2" spans="1:14" ht="21" customHeight="1">
      <c r="A2" s="4" t="s">
        <v>54</v>
      </c>
      <c r="B2" s="630" t="s">
        <v>291</v>
      </c>
      <c r="C2" s="630"/>
      <c r="D2" s="630"/>
      <c r="E2" s="630"/>
      <c r="F2" s="630"/>
    </row>
    <row r="3" spans="1:14" ht="27.75" customHeight="1">
      <c r="A3" s="3"/>
      <c r="B3" s="3" t="s">
        <v>55</v>
      </c>
      <c r="C3" s="3" t="s">
        <v>56</v>
      </c>
      <c r="D3" s="3"/>
      <c r="E3" s="120" t="s">
        <v>203</v>
      </c>
      <c r="F3" s="3"/>
    </row>
    <row r="4" spans="1:14" ht="16.5">
      <c r="A4" s="3">
        <v>1</v>
      </c>
      <c r="B4" s="299">
        <v>43.7</v>
      </c>
      <c r="C4" s="299">
        <v>42.1</v>
      </c>
      <c r="D4" s="2"/>
      <c r="E4" s="2">
        <v>10.4</v>
      </c>
      <c r="F4" s="2"/>
    </row>
    <row r="5" spans="1:14" ht="16.5">
      <c r="A5" s="3">
        <v>2</v>
      </c>
      <c r="B5" s="300">
        <v>61.5</v>
      </c>
      <c r="C5" s="300">
        <v>59</v>
      </c>
      <c r="D5" s="2"/>
      <c r="E5" s="2">
        <v>10.4</v>
      </c>
      <c r="F5" s="2"/>
    </row>
    <row r="6" spans="1:14" ht="16.5">
      <c r="A6" s="3">
        <v>3</v>
      </c>
      <c r="B6" s="301">
        <v>81.5</v>
      </c>
      <c r="C6" s="301">
        <v>81.5</v>
      </c>
      <c r="D6" s="2"/>
      <c r="E6" s="2">
        <v>10.4</v>
      </c>
      <c r="F6" s="2"/>
    </row>
    <row r="7" spans="1:14" ht="16.5">
      <c r="A7" s="3">
        <v>4</v>
      </c>
      <c r="B7" s="302">
        <v>99</v>
      </c>
      <c r="C7" s="302">
        <v>99</v>
      </c>
      <c r="D7" s="2"/>
      <c r="E7" s="2">
        <v>10.4</v>
      </c>
      <c r="F7" s="2"/>
    </row>
    <row r="8" spans="1:14" ht="16.5">
      <c r="A8" s="3">
        <v>5</v>
      </c>
      <c r="B8" s="303">
        <v>116.5</v>
      </c>
      <c r="C8" s="303">
        <v>116.5</v>
      </c>
      <c r="D8" s="2"/>
      <c r="E8" s="2">
        <v>10.4</v>
      </c>
      <c r="F8" s="2"/>
    </row>
    <row r="9" spans="1:14">
      <c r="A9" s="6">
        <v>6</v>
      </c>
      <c r="B9" s="5">
        <f>B8+17.5</f>
        <v>134</v>
      </c>
      <c r="C9" s="5">
        <f>C8+17.5</f>
        <v>134</v>
      </c>
      <c r="D9" s="2"/>
      <c r="E9" s="2">
        <f>E8+0.56</f>
        <v>10.96</v>
      </c>
      <c r="F9" s="2"/>
    </row>
    <row r="10" spans="1:14">
      <c r="A10" s="6">
        <v>7</v>
      </c>
      <c r="B10" s="5">
        <f t="shared" ref="B10:B33" si="0">B9+17.5</f>
        <v>151.5</v>
      </c>
      <c r="C10" s="5">
        <f t="shared" ref="C10:C33" si="1">C9+17.5</f>
        <v>151.5</v>
      </c>
      <c r="D10" s="2"/>
      <c r="E10" s="2">
        <f>E9+0.56</f>
        <v>11.520000000000001</v>
      </c>
      <c r="F10" s="2"/>
      <c r="G10" s="2">
        <f>B9+13.7</f>
        <v>147.69999999999999</v>
      </c>
      <c r="K10" s="2">
        <f>B9-B8</f>
        <v>17.5</v>
      </c>
    </row>
    <row r="11" spans="1:14">
      <c r="A11" s="6">
        <v>8</v>
      </c>
      <c r="B11" s="5">
        <f t="shared" si="0"/>
        <v>169</v>
      </c>
      <c r="C11" s="5">
        <f t="shared" si="1"/>
        <v>169</v>
      </c>
      <c r="D11" s="2"/>
      <c r="E11" s="2">
        <f t="shared" ref="E11:E74" si="2">E10+0.56</f>
        <v>12.080000000000002</v>
      </c>
      <c r="F11" s="2"/>
      <c r="K11" s="2">
        <f>B10-B9</f>
        <v>17.5</v>
      </c>
    </row>
    <row r="12" spans="1:14">
      <c r="A12" s="6">
        <v>9</v>
      </c>
      <c r="B12" s="5">
        <f t="shared" si="0"/>
        <v>186.5</v>
      </c>
      <c r="C12" s="5">
        <f t="shared" si="1"/>
        <v>186.5</v>
      </c>
      <c r="D12" s="2"/>
      <c r="E12" s="2">
        <f t="shared" si="2"/>
        <v>12.640000000000002</v>
      </c>
      <c r="F12" s="2"/>
    </row>
    <row r="13" spans="1:14">
      <c r="A13" s="6">
        <v>10</v>
      </c>
      <c r="B13" s="5">
        <f t="shared" si="0"/>
        <v>204</v>
      </c>
      <c r="C13" s="5">
        <f t="shared" si="1"/>
        <v>204</v>
      </c>
      <c r="D13" s="2"/>
      <c r="E13" s="2">
        <f t="shared" si="2"/>
        <v>13.200000000000003</v>
      </c>
      <c r="F13" s="2"/>
    </row>
    <row r="14" spans="1:14">
      <c r="A14" s="6">
        <v>11</v>
      </c>
      <c r="B14" s="5">
        <f t="shared" si="0"/>
        <v>221.5</v>
      </c>
      <c r="C14" s="5">
        <f t="shared" si="1"/>
        <v>221.5</v>
      </c>
      <c r="D14" s="2"/>
      <c r="E14" s="2">
        <f t="shared" si="2"/>
        <v>13.760000000000003</v>
      </c>
      <c r="F14" s="2"/>
      <c r="N14"/>
    </row>
    <row r="15" spans="1:14">
      <c r="A15" s="6">
        <v>12</v>
      </c>
      <c r="B15" s="5">
        <f t="shared" si="0"/>
        <v>239</v>
      </c>
      <c r="C15" s="5">
        <f t="shared" si="1"/>
        <v>239</v>
      </c>
      <c r="D15" s="2"/>
      <c r="E15" s="2">
        <f t="shared" si="2"/>
        <v>14.320000000000004</v>
      </c>
      <c r="F15" s="2"/>
    </row>
    <row r="16" spans="1:14">
      <c r="A16" s="6">
        <v>13</v>
      </c>
      <c r="B16" s="5">
        <f t="shared" si="0"/>
        <v>256.5</v>
      </c>
      <c r="C16" s="5">
        <f t="shared" si="1"/>
        <v>256.5</v>
      </c>
      <c r="D16" s="2"/>
      <c r="E16" s="2">
        <f t="shared" si="2"/>
        <v>14.880000000000004</v>
      </c>
      <c r="F16" s="2"/>
    </row>
    <row r="17" spans="1:6">
      <c r="A17" s="6">
        <v>14</v>
      </c>
      <c r="B17" s="5">
        <f t="shared" si="0"/>
        <v>274</v>
      </c>
      <c r="C17" s="5">
        <f t="shared" si="1"/>
        <v>274</v>
      </c>
      <c r="D17" s="2"/>
      <c r="E17" s="2">
        <f t="shared" si="2"/>
        <v>15.440000000000005</v>
      </c>
      <c r="F17" s="2"/>
    </row>
    <row r="18" spans="1:6">
      <c r="A18" s="6">
        <v>15</v>
      </c>
      <c r="B18" s="5">
        <f t="shared" si="0"/>
        <v>291.5</v>
      </c>
      <c r="C18" s="5">
        <f t="shared" si="1"/>
        <v>291.5</v>
      </c>
      <c r="D18" s="2"/>
      <c r="E18" s="2">
        <f t="shared" si="2"/>
        <v>16.000000000000004</v>
      </c>
      <c r="F18" s="2"/>
    </row>
    <row r="19" spans="1:6">
      <c r="A19" s="6">
        <v>16</v>
      </c>
      <c r="B19" s="5">
        <f t="shared" si="0"/>
        <v>309</v>
      </c>
      <c r="C19" s="5">
        <f t="shared" si="1"/>
        <v>309</v>
      </c>
      <c r="D19" s="2"/>
      <c r="E19" s="2">
        <f t="shared" si="2"/>
        <v>16.560000000000002</v>
      </c>
      <c r="F19" s="2"/>
    </row>
    <row r="20" spans="1:6">
      <c r="A20" s="6">
        <v>17</v>
      </c>
      <c r="B20" s="5">
        <f t="shared" si="0"/>
        <v>326.5</v>
      </c>
      <c r="C20" s="5">
        <f t="shared" si="1"/>
        <v>326.5</v>
      </c>
      <c r="D20" s="2"/>
      <c r="E20" s="2">
        <f t="shared" si="2"/>
        <v>17.12</v>
      </c>
      <c r="F20" s="2"/>
    </row>
    <row r="21" spans="1:6">
      <c r="A21" s="6">
        <v>18</v>
      </c>
      <c r="B21" s="5">
        <f t="shared" si="0"/>
        <v>344</v>
      </c>
      <c r="C21" s="5">
        <f t="shared" si="1"/>
        <v>344</v>
      </c>
      <c r="D21" s="2"/>
      <c r="E21" s="2">
        <f t="shared" si="2"/>
        <v>17.68</v>
      </c>
      <c r="F21" s="2"/>
    </row>
    <row r="22" spans="1:6">
      <c r="A22" s="6">
        <v>19</v>
      </c>
      <c r="B22" s="5">
        <f t="shared" si="0"/>
        <v>361.5</v>
      </c>
      <c r="C22" s="5">
        <f t="shared" si="1"/>
        <v>361.5</v>
      </c>
      <c r="D22" s="2"/>
      <c r="E22" s="2">
        <f t="shared" si="2"/>
        <v>18.239999999999998</v>
      </c>
      <c r="F22" s="2"/>
    </row>
    <row r="23" spans="1:6">
      <c r="A23" s="6">
        <v>20</v>
      </c>
      <c r="B23" s="5">
        <f t="shared" si="0"/>
        <v>379</v>
      </c>
      <c r="C23" s="5">
        <f t="shared" si="1"/>
        <v>379</v>
      </c>
      <c r="D23" s="2"/>
      <c r="E23" s="2">
        <f t="shared" si="2"/>
        <v>18.799999999999997</v>
      </c>
      <c r="F23" s="2"/>
    </row>
    <row r="24" spans="1:6">
      <c r="A24" s="6">
        <v>21</v>
      </c>
      <c r="B24" s="5">
        <f t="shared" si="0"/>
        <v>396.5</v>
      </c>
      <c r="C24" s="5">
        <f t="shared" si="1"/>
        <v>396.5</v>
      </c>
      <c r="D24" s="2"/>
      <c r="E24" s="2">
        <f t="shared" si="2"/>
        <v>19.359999999999996</v>
      </c>
      <c r="F24" s="2"/>
    </row>
    <row r="25" spans="1:6">
      <c r="A25" s="6">
        <v>22</v>
      </c>
      <c r="B25" s="5">
        <f t="shared" si="0"/>
        <v>414</v>
      </c>
      <c r="C25" s="5">
        <f t="shared" si="1"/>
        <v>414</v>
      </c>
      <c r="D25" s="2"/>
      <c r="E25" s="2">
        <f t="shared" si="2"/>
        <v>19.919999999999995</v>
      </c>
      <c r="F25" s="2"/>
    </row>
    <row r="26" spans="1:6">
      <c r="A26" s="6">
        <v>23</v>
      </c>
      <c r="B26" s="5">
        <f t="shared" si="0"/>
        <v>431.5</v>
      </c>
      <c r="C26" s="5">
        <f t="shared" si="1"/>
        <v>431.5</v>
      </c>
      <c r="D26" s="2"/>
      <c r="E26" s="2">
        <f t="shared" si="2"/>
        <v>20.479999999999993</v>
      </c>
      <c r="F26" s="2"/>
    </row>
    <row r="27" spans="1:6">
      <c r="A27" s="6">
        <v>24</v>
      </c>
      <c r="B27" s="5">
        <f t="shared" si="0"/>
        <v>449</v>
      </c>
      <c r="C27" s="5">
        <f t="shared" si="1"/>
        <v>449</v>
      </c>
      <c r="D27" s="2"/>
      <c r="E27" s="2">
        <f t="shared" si="2"/>
        <v>21.039999999999992</v>
      </c>
      <c r="F27" s="2"/>
    </row>
    <row r="28" spans="1:6">
      <c r="A28" s="6">
        <v>25</v>
      </c>
      <c r="B28" s="5">
        <f t="shared" si="0"/>
        <v>466.5</v>
      </c>
      <c r="C28" s="5">
        <f t="shared" si="1"/>
        <v>466.5</v>
      </c>
      <c r="D28" s="2"/>
      <c r="E28" s="2">
        <f t="shared" si="2"/>
        <v>21.599999999999991</v>
      </c>
      <c r="F28" s="2"/>
    </row>
    <row r="29" spans="1:6">
      <c r="A29" s="6">
        <v>26</v>
      </c>
      <c r="B29" s="5">
        <f t="shared" si="0"/>
        <v>484</v>
      </c>
      <c r="C29" s="5">
        <f t="shared" si="1"/>
        <v>484</v>
      </c>
      <c r="D29" s="2"/>
      <c r="E29" s="2">
        <f t="shared" si="2"/>
        <v>22.159999999999989</v>
      </c>
      <c r="F29" s="2"/>
    </row>
    <row r="30" spans="1:6">
      <c r="A30" s="6">
        <v>27</v>
      </c>
      <c r="B30" s="5">
        <f t="shared" si="0"/>
        <v>501.5</v>
      </c>
      <c r="C30" s="5">
        <f t="shared" si="1"/>
        <v>501.5</v>
      </c>
      <c r="D30" s="2"/>
      <c r="E30" s="2">
        <f t="shared" si="2"/>
        <v>22.719999999999988</v>
      </c>
      <c r="F30" s="2"/>
    </row>
    <row r="31" spans="1:6">
      <c r="A31" s="6">
        <v>28</v>
      </c>
      <c r="B31" s="5">
        <f t="shared" si="0"/>
        <v>519</v>
      </c>
      <c r="C31" s="5">
        <f t="shared" si="1"/>
        <v>519</v>
      </c>
      <c r="D31" s="2"/>
      <c r="E31" s="2">
        <f t="shared" si="2"/>
        <v>23.279999999999987</v>
      </c>
      <c r="F31" s="2"/>
    </row>
    <row r="32" spans="1:6">
      <c r="A32" s="6">
        <v>29</v>
      </c>
      <c r="B32" s="5">
        <f t="shared" si="0"/>
        <v>536.5</v>
      </c>
      <c r="C32" s="5">
        <f t="shared" si="1"/>
        <v>536.5</v>
      </c>
      <c r="D32" s="2"/>
      <c r="E32" s="2">
        <f t="shared" si="2"/>
        <v>23.839999999999986</v>
      </c>
      <c r="F32" s="2"/>
    </row>
    <row r="33" spans="1:6">
      <c r="A33" s="6">
        <v>30</v>
      </c>
      <c r="B33" s="5">
        <f t="shared" si="0"/>
        <v>554</v>
      </c>
      <c r="C33" s="5">
        <f t="shared" si="1"/>
        <v>554</v>
      </c>
      <c r="D33" s="2"/>
      <c r="E33" s="2">
        <f t="shared" si="2"/>
        <v>24.399999999999984</v>
      </c>
      <c r="F33" s="2"/>
    </row>
    <row r="34" spans="1:6">
      <c r="A34" s="7">
        <v>31</v>
      </c>
      <c r="B34" s="8">
        <f>B33+14.6</f>
        <v>568.6</v>
      </c>
      <c r="C34" s="8">
        <f>C33+14.6</f>
        <v>568.6</v>
      </c>
      <c r="D34" s="2"/>
      <c r="E34" s="2">
        <f t="shared" si="2"/>
        <v>24.959999999999983</v>
      </c>
      <c r="F34" s="2"/>
    </row>
    <row r="35" spans="1:6">
      <c r="A35" s="7">
        <v>32</v>
      </c>
      <c r="B35" s="8">
        <f t="shared" ref="B35:B98" si="3">B34+14.6</f>
        <v>583.20000000000005</v>
      </c>
      <c r="C35" s="8">
        <f t="shared" ref="C35:C98" si="4">C34+14.6</f>
        <v>583.20000000000005</v>
      </c>
      <c r="D35" s="2"/>
      <c r="E35" s="2">
        <f t="shared" si="2"/>
        <v>25.519999999999982</v>
      </c>
      <c r="F35" s="2"/>
    </row>
    <row r="36" spans="1:6">
      <c r="A36" s="7">
        <v>33</v>
      </c>
      <c r="B36" s="8">
        <f t="shared" si="3"/>
        <v>597.80000000000007</v>
      </c>
      <c r="C36" s="8">
        <f t="shared" si="4"/>
        <v>597.80000000000007</v>
      </c>
      <c r="D36" s="2"/>
      <c r="E36" s="2">
        <f t="shared" si="2"/>
        <v>26.079999999999981</v>
      </c>
      <c r="F36" s="2"/>
    </row>
    <row r="37" spans="1:6">
      <c r="A37" s="7">
        <v>34</v>
      </c>
      <c r="B37" s="8">
        <f t="shared" si="3"/>
        <v>612.40000000000009</v>
      </c>
      <c r="C37" s="8">
        <f t="shared" si="4"/>
        <v>612.40000000000009</v>
      </c>
      <c r="D37" s="2"/>
      <c r="E37" s="2">
        <f t="shared" si="2"/>
        <v>26.639999999999979</v>
      </c>
      <c r="F37" s="2"/>
    </row>
    <row r="38" spans="1:6">
      <c r="A38" s="7">
        <v>35</v>
      </c>
      <c r="B38" s="8">
        <f t="shared" si="3"/>
        <v>627.00000000000011</v>
      </c>
      <c r="C38" s="8">
        <f t="shared" si="4"/>
        <v>627.00000000000011</v>
      </c>
      <c r="D38" s="2"/>
      <c r="E38" s="2">
        <f t="shared" si="2"/>
        <v>27.199999999999978</v>
      </c>
      <c r="F38" s="2"/>
    </row>
    <row r="39" spans="1:6">
      <c r="A39" s="7">
        <v>36</v>
      </c>
      <c r="B39" s="8">
        <f t="shared" si="3"/>
        <v>641.60000000000014</v>
      </c>
      <c r="C39" s="8">
        <f t="shared" si="4"/>
        <v>641.60000000000014</v>
      </c>
      <c r="D39" s="2"/>
      <c r="E39" s="2">
        <f t="shared" si="2"/>
        <v>27.759999999999977</v>
      </c>
      <c r="F39" s="2"/>
    </row>
    <row r="40" spans="1:6">
      <c r="A40" s="7">
        <v>37</v>
      </c>
      <c r="B40" s="8">
        <f t="shared" si="3"/>
        <v>656.20000000000016</v>
      </c>
      <c r="C40" s="8">
        <f t="shared" si="4"/>
        <v>656.20000000000016</v>
      </c>
      <c r="D40" s="2"/>
      <c r="E40" s="2">
        <f t="shared" si="2"/>
        <v>28.319999999999975</v>
      </c>
      <c r="F40" s="2"/>
    </row>
    <row r="41" spans="1:6">
      <c r="A41" s="7">
        <v>38</v>
      </c>
      <c r="B41" s="8">
        <f t="shared" si="3"/>
        <v>670.80000000000018</v>
      </c>
      <c r="C41" s="8">
        <f t="shared" si="4"/>
        <v>670.80000000000018</v>
      </c>
      <c r="D41" s="2"/>
      <c r="E41" s="2">
        <f t="shared" si="2"/>
        <v>28.879999999999974</v>
      </c>
      <c r="F41" s="2"/>
    </row>
    <row r="42" spans="1:6">
      <c r="A42" s="7">
        <v>39</v>
      </c>
      <c r="B42" s="8">
        <f t="shared" si="3"/>
        <v>685.4000000000002</v>
      </c>
      <c r="C42" s="8">
        <f t="shared" si="4"/>
        <v>685.4000000000002</v>
      </c>
      <c r="D42" s="2"/>
      <c r="E42" s="2">
        <f t="shared" si="2"/>
        <v>29.439999999999973</v>
      </c>
      <c r="F42" s="2"/>
    </row>
    <row r="43" spans="1:6">
      <c r="A43" s="7">
        <v>40</v>
      </c>
      <c r="B43" s="8">
        <f t="shared" si="3"/>
        <v>700.00000000000023</v>
      </c>
      <c r="C43" s="8">
        <f t="shared" si="4"/>
        <v>700.00000000000023</v>
      </c>
      <c r="D43" s="2"/>
      <c r="E43" s="2">
        <f t="shared" si="2"/>
        <v>29.999999999999972</v>
      </c>
      <c r="F43" s="2"/>
    </row>
    <row r="44" spans="1:6">
      <c r="A44" s="7">
        <v>41</v>
      </c>
      <c r="B44" s="8">
        <f t="shared" si="3"/>
        <v>714.60000000000025</v>
      </c>
      <c r="C44" s="8">
        <f t="shared" si="4"/>
        <v>714.60000000000025</v>
      </c>
      <c r="D44" s="2"/>
      <c r="E44" s="2">
        <f t="shared" si="2"/>
        <v>30.55999999999997</v>
      </c>
      <c r="F44" s="2"/>
    </row>
    <row r="45" spans="1:6">
      <c r="A45" s="7">
        <v>42</v>
      </c>
      <c r="B45" s="8">
        <f t="shared" si="3"/>
        <v>729.20000000000027</v>
      </c>
      <c r="C45" s="8">
        <f t="shared" si="4"/>
        <v>729.20000000000027</v>
      </c>
      <c r="D45" s="2"/>
      <c r="E45" s="2">
        <f t="shared" si="2"/>
        <v>31.119999999999969</v>
      </c>
      <c r="F45" s="2"/>
    </row>
    <row r="46" spans="1:6">
      <c r="A46" s="7">
        <v>43</v>
      </c>
      <c r="B46" s="8">
        <f t="shared" si="3"/>
        <v>743.8000000000003</v>
      </c>
      <c r="C46" s="8">
        <f t="shared" si="4"/>
        <v>743.8000000000003</v>
      </c>
      <c r="D46" s="2"/>
      <c r="E46" s="2">
        <f t="shared" si="2"/>
        <v>31.679999999999968</v>
      </c>
      <c r="F46" s="2"/>
    </row>
    <row r="47" spans="1:6">
      <c r="A47" s="7">
        <v>44</v>
      </c>
      <c r="B47" s="8">
        <f t="shared" si="3"/>
        <v>758.40000000000032</v>
      </c>
      <c r="C47" s="8">
        <f t="shared" si="4"/>
        <v>758.40000000000032</v>
      </c>
      <c r="D47" s="2"/>
      <c r="E47" s="2">
        <f t="shared" si="2"/>
        <v>32.239999999999966</v>
      </c>
      <c r="F47" s="2"/>
    </row>
    <row r="48" spans="1:6">
      <c r="A48" s="7">
        <v>45</v>
      </c>
      <c r="B48" s="8">
        <f t="shared" si="3"/>
        <v>773.00000000000034</v>
      </c>
      <c r="C48" s="8">
        <f t="shared" si="4"/>
        <v>773.00000000000034</v>
      </c>
      <c r="D48" s="2"/>
      <c r="E48" s="2">
        <f t="shared" si="2"/>
        <v>32.799999999999969</v>
      </c>
      <c r="F48" s="2"/>
    </row>
    <row r="49" spans="1:6">
      <c r="A49" s="7">
        <v>46</v>
      </c>
      <c r="B49" s="8">
        <f t="shared" si="3"/>
        <v>787.60000000000036</v>
      </c>
      <c r="C49" s="8">
        <f t="shared" si="4"/>
        <v>787.60000000000036</v>
      </c>
      <c r="D49" s="2"/>
      <c r="E49" s="2">
        <f t="shared" si="2"/>
        <v>33.359999999999971</v>
      </c>
      <c r="F49" s="2"/>
    </row>
    <row r="50" spans="1:6">
      <c r="A50" s="7">
        <v>47</v>
      </c>
      <c r="B50" s="8">
        <f t="shared" si="3"/>
        <v>802.20000000000039</v>
      </c>
      <c r="C50" s="8">
        <f t="shared" si="4"/>
        <v>802.20000000000039</v>
      </c>
      <c r="D50" s="2"/>
      <c r="E50" s="2">
        <f t="shared" si="2"/>
        <v>33.919999999999973</v>
      </c>
      <c r="F50" s="2"/>
    </row>
    <row r="51" spans="1:6">
      <c r="A51" s="7">
        <v>48</v>
      </c>
      <c r="B51" s="8">
        <f t="shared" si="3"/>
        <v>816.80000000000041</v>
      </c>
      <c r="C51" s="8">
        <f t="shared" si="4"/>
        <v>816.80000000000041</v>
      </c>
      <c r="D51" s="2"/>
      <c r="E51" s="2">
        <f t="shared" si="2"/>
        <v>34.479999999999976</v>
      </c>
      <c r="F51" s="2"/>
    </row>
    <row r="52" spans="1:6">
      <c r="A52" s="7">
        <v>49</v>
      </c>
      <c r="B52" s="8">
        <f t="shared" si="3"/>
        <v>831.40000000000043</v>
      </c>
      <c r="C52" s="8">
        <f t="shared" si="4"/>
        <v>831.40000000000043</v>
      </c>
      <c r="D52" s="2"/>
      <c r="E52" s="2">
        <f t="shared" si="2"/>
        <v>35.039999999999978</v>
      </c>
      <c r="F52" s="2"/>
    </row>
    <row r="53" spans="1:6">
      <c r="A53" s="7">
        <v>50</v>
      </c>
      <c r="B53" s="8">
        <f t="shared" si="3"/>
        <v>846.00000000000045</v>
      </c>
      <c r="C53" s="8">
        <f t="shared" si="4"/>
        <v>846.00000000000045</v>
      </c>
      <c r="D53" s="2"/>
      <c r="E53" s="2">
        <f t="shared" si="2"/>
        <v>35.59999999999998</v>
      </c>
      <c r="F53" s="2"/>
    </row>
    <row r="54" spans="1:6">
      <c r="A54" s="7">
        <v>51</v>
      </c>
      <c r="B54" s="8">
        <f t="shared" si="3"/>
        <v>860.60000000000048</v>
      </c>
      <c r="C54" s="8">
        <f t="shared" si="4"/>
        <v>860.60000000000048</v>
      </c>
      <c r="D54" s="2"/>
      <c r="E54" s="2">
        <f t="shared" si="2"/>
        <v>36.159999999999982</v>
      </c>
      <c r="F54" s="2"/>
    </row>
    <row r="55" spans="1:6">
      <c r="A55" s="7">
        <v>52</v>
      </c>
      <c r="B55" s="8">
        <f t="shared" si="3"/>
        <v>875.2000000000005</v>
      </c>
      <c r="C55" s="8">
        <f t="shared" si="4"/>
        <v>875.2000000000005</v>
      </c>
      <c r="D55" s="2"/>
      <c r="E55" s="2">
        <f t="shared" si="2"/>
        <v>36.719999999999985</v>
      </c>
      <c r="F55" s="2"/>
    </row>
    <row r="56" spans="1:6">
      <c r="A56" s="7">
        <v>53</v>
      </c>
      <c r="B56" s="8">
        <f t="shared" si="3"/>
        <v>889.80000000000052</v>
      </c>
      <c r="C56" s="8">
        <f t="shared" si="4"/>
        <v>889.80000000000052</v>
      </c>
      <c r="D56" s="2"/>
      <c r="E56" s="2">
        <f t="shared" si="2"/>
        <v>37.279999999999987</v>
      </c>
      <c r="F56" s="2"/>
    </row>
    <row r="57" spans="1:6">
      <c r="A57" s="7">
        <v>54</v>
      </c>
      <c r="B57" s="8">
        <f t="shared" si="3"/>
        <v>904.40000000000055</v>
      </c>
      <c r="C57" s="8">
        <f t="shared" si="4"/>
        <v>904.40000000000055</v>
      </c>
      <c r="D57" s="2"/>
      <c r="E57" s="2">
        <f t="shared" si="2"/>
        <v>37.839999999999989</v>
      </c>
      <c r="F57" s="2"/>
    </row>
    <row r="58" spans="1:6">
      <c r="A58" s="7">
        <v>55</v>
      </c>
      <c r="B58" s="8">
        <f t="shared" si="3"/>
        <v>919.00000000000057</v>
      </c>
      <c r="C58" s="8">
        <f t="shared" si="4"/>
        <v>919.00000000000057</v>
      </c>
      <c r="D58" s="2"/>
      <c r="E58" s="2">
        <f t="shared" si="2"/>
        <v>38.399999999999991</v>
      </c>
      <c r="F58" s="2"/>
    </row>
    <row r="59" spans="1:6">
      <c r="A59" s="7">
        <v>56</v>
      </c>
      <c r="B59" s="8">
        <f t="shared" si="3"/>
        <v>933.60000000000059</v>
      </c>
      <c r="C59" s="8">
        <f t="shared" si="4"/>
        <v>933.60000000000059</v>
      </c>
      <c r="D59" s="2"/>
      <c r="E59" s="2">
        <f t="shared" si="2"/>
        <v>38.959999999999994</v>
      </c>
      <c r="F59" s="2"/>
    </row>
    <row r="60" spans="1:6">
      <c r="A60" s="7">
        <v>57</v>
      </c>
      <c r="B60" s="8">
        <f t="shared" si="3"/>
        <v>948.20000000000061</v>
      </c>
      <c r="C60" s="8">
        <f t="shared" si="4"/>
        <v>948.20000000000061</v>
      </c>
      <c r="D60" s="2"/>
      <c r="E60" s="2">
        <f t="shared" si="2"/>
        <v>39.519999999999996</v>
      </c>
      <c r="F60" s="2"/>
    </row>
    <row r="61" spans="1:6">
      <c r="A61" s="7">
        <v>58</v>
      </c>
      <c r="B61" s="8">
        <f t="shared" si="3"/>
        <v>962.80000000000064</v>
      </c>
      <c r="C61" s="8">
        <f t="shared" si="4"/>
        <v>962.80000000000064</v>
      </c>
      <c r="D61" s="2"/>
      <c r="E61" s="2">
        <f t="shared" si="2"/>
        <v>40.08</v>
      </c>
      <c r="F61" s="2"/>
    </row>
    <row r="62" spans="1:6">
      <c r="A62" s="7">
        <v>59</v>
      </c>
      <c r="B62" s="8">
        <f t="shared" si="3"/>
        <v>977.40000000000066</v>
      </c>
      <c r="C62" s="8">
        <f t="shared" si="4"/>
        <v>977.40000000000066</v>
      </c>
      <c r="D62" s="2"/>
      <c r="E62" s="2">
        <f t="shared" si="2"/>
        <v>40.64</v>
      </c>
      <c r="F62" s="2"/>
    </row>
    <row r="63" spans="1:6">
      <c r="A63" s="7">
        <v>60</v>
      </c>
      <c r="B63" s="8">
        <f t="shared" si="3"/>
        <v>992.00000000000068</v>
      </c>
      <c r="C63" s="8">
        <f t="shared" si="4"/>
        <v>992.00000000000068</v>
      </c>
      <c r="D63" s="2"/>
      <c r="E63" s="2">
        <f t="shared" si="2"/>
        <v>41.2</v>
      </c>
      <c r="F63" s="2"/>
    </row>
    <row r="64" spans="1:6">
      <c r="A64" s="7">
        <v>61</v>
      </c>
      <c r="B64" s="8">
        <f t="shared" si="3"/>
        <v>1006.6000000000007</v>
      </c>
      <c r="C64" s="8">
        <f t="shared" si="4"/>
        <v>1006.6000000000007</v>
      </c>
      <c r="D64" s="2"/>
      <c r="E64" s="2">
        <f t="shared" si="2"/>
        <v>41.760000000000005</v>
      </c>
      <c r="F64" s="2"/>
    </row>
    <row r="65" spans="1:6">
      <c r="A65" s="7">
        <v>62</v>
      </c>
      <c r="B65" s="8">
        <f t="shared" si="3"/>
        <v>1021.2000000000007</v>
      </c>
      <c r="C65" s="8">
        <f t="shared" si="4"/>
        <v>1021.2000000000007</v>
      </c>
      <c r="D65" s="2"/>
      <c r="E65" s="2">
        <f t="shared" si="2"/>
        <v>42.320000000000007</v>
      </c>
      <c r="F65" s="2"/>
    </row>
    <row r="66" spans="1:6">
      <c r="A66" s="7">
        <v>63</v>
      </c>
      <c r="B66" s="8">
        <f t="shared" si="3"/>
        <v>1035.8000000000006</v>
      </c>
      <c r="C66" s="8">
        <f t="shared" si="4"/>
        <v>1035.8000000000006</v>
      </c>
      <c r="D66" s="2"/>
      <c r="E66" s="2">
        <f t="shared" si="2"/>
        <v>42.88000000000001</v>
      </c>
      <c r="F66" s="2"/>
    </row>
    <row r="67" spans="1:6">
      <c r="A67" s="7">
        <v>64</v>
      </c>
      <c r="B67" s="8">
        <f t="shared" si="3"/>
        <v>1050.4000000000005</v>
      </c>
      <c r="C67" s="8">
        <f t="shared" si="4"/>
        <v>1050.4000000000005</v>
      </c>
      <c r="D67" s="2"/>
      <c r="E67" s="2">
        <f t="shared" si="2"/>
        <v>43.440000000000012</v>
      </c>
      <c r="F67" s="2"/>
    </row>
    <row r="68" spans="1:6">
      <c r="A68" s="7">
        <v>65</v>
      </c>
      <c r="B68" s="8">
        <f t="shared" si="3"/>
        <v>1065.0000000000005</v>
      </c>
      <c r="C68" s="8">
        <f t="shared" si="4"/>
        <v>1065.0000000000005</v>
      </c>
      <c r="D68" s="2"/>
      <c r="E68" s="2">
        <f t="shared" si="2"/>
        <v>44.000000000000014</v>
      </c>
      <c r="F68" s="2"/>
    </row>
    <row r="69" spans="1:6">
      <c r="A69" s="7">
        <v>66</v>
      </c>
      <c r="B69" s="8">
        <f t="shared" si="3"/>
        <v>1079.6000000000004</v>
      </c>
      <c r="C69" s="8">
        <f t="shared" si="4"/>
        <v>1079.6000000000004</v>
      </c>
      <c r="D69" s="2"/>
      <c r="E69" s="2">
        <f t="shared" si="2"/>
        <v>44.560000000000016</v>
      </c>
      <c r="F69" s="2"/>
    </row>
    <row r="70" spans="1:6">
      <c r="A70" s="7">
        <v>67</v>
      </c>
      <c r="B70" s="8">
        <f t="shared" si="3"/>
        <v>1094.2000000000003</v>
      </c>
      <c r="C70" s="8">
        <f t="shared" si="4"/>
        <v>1094.2000000000003</v>
      </c>
      <c r="D70" s="2"/>
      <c r="E70" s="2">
        <f t="shared" si="2"/>
        <v>45.120000000000019</v>
      </c>
      <c r="F70" s="2"/>
    </row>
    <row r="71" spans="1:6">
      <c r="A71" s="7">
        <v>68</v>
      </c>
      <c r="B71" s="8">
        <f t="shared" si="3"/>
        <v>1108.8000000000002</v>
      </c>
      <c r="C71" s="8">
        <f t="shared" si="4"/>
        <v>1108.8000000000002</v>
      </c>
      <c r="D71" s="2"/>
      <c r="E71" s="2">
        <f t="shared" si="2"/>
        <v>45.680000000000021</v>
      </c>
      <c r="F71" s="2"/>
    </row>
    <row r="72" spans="1:6">
      <c r="A72" s="7">
        <v>69</v>
      </c>
      <c r="B72" s="8">
        <f t="shared" si="3"/>
        <v>1123.4000000000001</v>
      </c>
      <c r="C72" s="8">
        <f t="shared" si="4"/>
        <v>1123.4000000000001</v>
      </c>
      <c r="D72" s="2"/>
      <c r="E72" s="2">
        <f t="shared" si="2"/>
        <v>46.240000000000023</v>
      </c>
      <c r="F72" s="2"/>
    </row>
    <row r="73" spans="1:6">
      <c r="A73" s="7">
        <v>70</v>
      </c>
      <c r="B73" s="8">
        <f t="shared" si="3"/>
        <v>1138</v>
      </c>
      <c r="C73" s="8">
        <f t="shared" si="4"/>
        <v>1138</v>
      </c>
      <c r="D73" s="2"/>
      <c r="E73" s="2">
        <f t="shared" si="2"/>
        <v>46.800000000000026</v>
      </c>
      <c r="F73" s="2"/>
    </row>
    <row r="74" spans="1:6">
      <c r="A74" s="7">
        <v>71</v>
      </c>
      <c r="B74" s="8">
        <f t="shared" si="3"/>
        <v>1152.5999999999999</v>
      </c>
      <c r="C74" s="8">
        <f t="shared" si="4"/>
        <v>1152.5999999999999</v>
      </c>
      <c r="D74" s="2"/>
      <c r="E74" s="2">
        <f t="shared" si="2"/>
        <v>47.360000000000028</v>
      </c>
      <c r="F74" s="2"/>
    </row>
    <row r="75" spans="1:6">
      <c r="A75" s="7">
        <v>72</v>
      </c>
      <c r="B75" s="8">
        <f t="shared" si="3"/>
        <v>1167.1999999999998</v>
      </c>
      <c r="C75" s="8">
        <f t="shared" si="4"/>
        <v>1167.1999999999998</v>
      </c>
      <c r="D75" s="2"/>
      <c r="E75" s="2">
        <f t="shared" ref="E75:E123" si="5">E74+0.56</f>
        <v>47.92000000000003</v>
      </c>
      <c r="F75" s="2"/>
    </row>
    <row r="76" spans="1:6">
      <c r="A76" s="7">
        <v>73</v>
      </c>
      <c r="B76" s="8">
        <f t="shared" si="3"/>
        <v>1181.7999999999997</v>
      </c>
      <c r="C76" s="8">
        <f t="shared" si="4"/>
        <v>1181.7999999999997</v>
      </c>
      <c r="D76" s="2"/>
      <c r="E76" s="2">
        <f t="shared" si="5"/>
        <v>48.480000000000032</v>
      </c>
      <c r="F76" s="2"/>
    </row>
    <row r="77" spans="1:6">
      <c r="A77" s="7">
        <v>74</v>
      </c>
      <c r="B77" s="8">
        <f t="shared" si="3"/>
        <v>1196.3999999999996</v>
      </c>
      <c r="C77" s="8">
        <f t="shared" si="4"/>
        <v>1196.3999999999996</v>
      </c>
      <c r="D77" s="2"/>
      <c r="E77" s="2">
        <f t="shared" si="5"/>
        <v>49.040000000000035</v>
      </c>
      <c r="F77" s="2"/>
    </row>
    <row r="78" spans="1:6">
      <c r="A78" s="7">
        <v>75</v>
      </c>
      <c r="B78" s="8">
        <f t="shared" si="3"/>
        <v>1210.9999999999995</v>
      </c>
      <c r="C78" s="8">
        <f t="shared" si="4"/>
        <v>1210.9999999999995</v>
      </c>
      <c r="D78" s="2"/>
      <c r="E78" s="2">
        <f t="shared" si="5"/>
        <v>49.600000000000037</v>
      </c>
      <c r="F78" s="2"/>
    </row>
    <row r="79" spans="1:6">
      <c r="A79" s="7">
        <v>76</v>
      </c>
      <c r="B79" s="8">
        <f t="shared" si="3"/>
        <v>1225.5999999999995</v>
      </c>
      <c r="C79" s="8">
        <f t="shared" si="4"/>
        <v>1225.5999999999995</v>
      </c>
      <c r="D79" s="2"/>
      <c r="E79" s="2">
        <f t="shared" si="5"/>
        <v>50.160000000000039</v>
      </c>
      <c r="F79" s="2"/>
    </row>
    <row r="80" spans="1:6">
      <c r="A80" s="7">
        <v>77</v>
      </c>
      <c r="B80" s="8">
        <f t="shared" si="3"/>
        <v>1240.1999999999994</v>
      </c>
      <c r="C80" s="8">
        <f t="shared" si="4"/>
        <v>1240.1999999999994</v>
      </c>
      <c r="D80" s="2"/>
      <c r="E80" s="2">
        <f t="shared" si="5"/>
        <v>50.720000000000041</v>
      </c>
      <c r="F80" s="2"/>
    </row>
    <row r="81" spans="1:6">
      <c r="A81" s="7">
        <v>78</v>
      </c>
      <c r="B81" s="8">
        <f t="shared" si="3"/>
        <v>1254.7999999999993</v>
      </c>
      <c r="C81" s="8">
        <f t="shared" si="4"/>
        <v>1254.7999999999993</v>
      </c>
      <c r="D81" s="2"/>
      <c r="E81" s="2">
        <f t="shared" si="5"/>
        <v>51.280000000000044</v>
      </c>
      <c r="F81" s="2"/>
    </row>
    <row r="82" spans="1:6">
      <c r="A82" s="7">
        <v>79</v>
      </c>
      <c r="B82" s="8">
        <f t="shared" si="3"/>
        <v>1269.3999999999992</v>
      </c>
      <c r="C82" s="8">
        <f t="shared" si="4"/>
        <v>1269.3999999999992</v>
      </c>
      <c r="D82" s="2"/>
      <c r="E82" s="2">
        <f t="shared" si="5"/>
        <v>51.840000000000046</v>
      </c>
      <c r="F82" s="2"/>
    </row>
    <row r="83" spans="1:6">
      <c r="A83" s="7">
        <v>80</v>
      </c>
      <c r="B83" s="8">
        <f t="shared" si="3"/>
        <v>1283.9999999999991</v>
      </c>
      <c r="C83" s="8">
        <f t="shared" si="4"/>
        <v>1283.9999999999991</v>
      </c>
      <c r="D83" s="2"/>
      <c r="E83" s="2">
        <f t="shared" si="5"/>
        <v>52.400000000000048</v>
      </c>
      <c r="F83" s="2"/>
    </row>
    <row r="84" spans="1:6">
      <c r="A84" s="7">
        <v>81</v>
      </c>
      <c r="B84" s="8">
        <f t="shared" si="3"/>
        <v>1298.599999999999</v>
      </c>
      <c r="C84" s="8">
        <f t="shared" si="4"/>
        <v>1298.599999999999</v>
      </c>
      <c r="D84" s="2"/>
      <c r="E84" s="2">
        <f t="shared" si="5"/>
        <v>52.960000000000051</v>
      </c>
      <c r="F84" s="2"/>
    </row>
    <row r="85" spans="1:6">
      <c r="A85" s="7">
        <v>82</v>
      </c>
      <c r="B85" s="8">
        <f t="shared" si="3"/>
        <v>1313.1999999999989</v>
      </c>
      <c r="C85" s="8">
        <f t="shared" si="4"/>
        <v>1313.1999999999989</v>
      </c>
      <c r="D85" s="2"/>
      <c r="E85" s="2">
        <f t="shared" si="5"/>
        <v>53.520000000000053</v>
      </c>
      <c r="F85" s="2"/>
    </row>
    <row r="86" spans="1:6">
      <c r="A86" s="7">
        <v>83</v>
      </c>
      <c r="B86" s="8">
        <f t="shared" si="3"/>
        <v>1327.7999999999988</v>
      </c>
      <c r="C86" s="8">
        <f t="shared" si="4"/>
        <v>1327.7999999999988</v>
      </c>
      <c r="D86" s="2"/>
      <c r="E86" s="2">
        <f t="shared" si="5"/>
        <v>54.080000000000055</v>
      </c>
      <c r="F86" s="2"/>
    </row>
    <row r="87" spans="1:6">
      <c r="A87" s="7">
        <v>84</v>
      </c>
      <c r="B87" s="8">
        <f t="shared" si="3"/>
        <v>1342.3999999999987</v>
      </c>
      <c r="C87" s="8">
        <f t="shared" si="4"/>
        <v>1342.3999999999987</v>
      </c>
      <c r="D87" s="2"/>
      <c r="E87" s="2">
        <f t="shared" si="5"/>
        <v>54.640000000000057</v>
      </c>
      <c r="F87" s="2"/>
    </row>
    <row r="88" spans="1:6">
      <c r="A88" s="7">
        <v>85</v>
      </c>
      <c r="B88" s="8">
        <f t="shared" si="3"/>
        <v>1356.9999999999986</v>
      </c>
      <c r="C88" s="8">
        <f t="shared" si="4"/>
        <v>1356.9999999999986</v>
      </c>
      <c r="D88" s="2"/>
      <c r="E88" s="2">
        <f t="shared" si="5"/>
        <v>55.20000000000006</v>
      </c>
      <c r="F88" s="2"/>
    </row>
    <row r="89" spans="1:6">
      <c r="A89" s="7">
        <v>86</v>
      </c>
      <c r="B89" s="8">
        <f t="shared" si="3"/>
        <v>1371.5999999999985</v>
      </c>
      <c r="C89" s="8">
        <f t="shared" si="4"/>
        <v>1371.5999999999985</v>
      </c>
      <c r="D89" s="2"/>
      <c r="E89" s="2">
        <f t="shared" si="5"/>
        <v>55.760000000000062</v>
      </c>
      <c r="F89" s="2"/>
    </row>
    <row r="90" spans="1:6">
      <c r="A90" s="7">
        <v>87</v>
      </c>
      <c r="B90" s="8">
        <f t="shared" si="3"/>
        <v>1386.1999999999985</v>
      </c>
      <c r="C90" s="8">
        <f t="shared" si="4"/>
        <v>1386.1999999999985</v>
      </c>
      <c r="D90" s="2"/>
      <c r="E90" s="2">
        <f t="shared" si="5"/>
        <v>56.320000000000064</v>
      </c>
      <c r="F90" s="2"/>
    </row>
    <row r="91" spans="1:6">
      <c r="A91" s="7">
        <v>88</v>
      </c>
      <c r="B91" s="8">
        <f t="shared" si="3"/>
        <v>1400.7999999999984</v>
      </c>
      <c r="C91" s="8">
        <f t="shared" si="4"/>
        <v>1400.7999999999984</v>
      </c>
      <c r="D91" s="2"/>
      <c r="E91" s="2">
        <f t="shared" si="5"/>
        <v>56.880000000000067</v>
      </c>
      <c r="F91" s="2"/>
    </row>
    <row r="92" spans="1:6">
      <c r="A92" s="7">
        <v>89</v>
      </c>
      <c r="B92" s="8">
        <f t="shared" si="3"/>
        <v>1415.3999999999983</v>
      </c>
      <c r="C92" s="8">
        <f t="shared" si="4"/>
        <v>1415.3999999999983</v>
      </c>
      <c r="D92" s="2"/>
      <c r="E92" s="2">
        <f t="shared" si="5"/>
        <v>57.440000000000069</v>
      </c>
      <c r="F92" s="2"/>
    </row>
    <row r="93" spans="1:6">
      <c r="A93" s="7">
        <v>90</v>
      </c>
      <c r="B93" s="8">
        <f t="shared" si="3"/>
        <v>1429.9999999999982</v>
      </c>
      <c r="C93" s="8">
        <f t="shared" si="4"/>
        <v>1429.9999999999982</v>
      </c>
      <c r="D93" s="2"/>
      <c r="E93" s="2">
        <f t="shared" si="5"/>
        <v>58.000000000000071</v>
      </c>
      <c r="F93" s="2"/>
    </row>
    <row r="94" spans="1:6">
      <c r="A94" s="7">
        <v>91</v>
      </c>
      <c r="B94" s="8">
        <f t="shared" si="3"/>
        <v>1444.5999999999981</v>
      </c>
      <c r="C94" s="8">
        <f t="shared" si="4"/>
        <v>1444.5999999999981</v>
      </c>
      <c r="D94" s="2"/>
      <c r="E94" s="2">
        <f t="shared" si="5"/>
        <v>58.560000000000073</v>
      </c>
      <c r="F94" s="2"/>
    </row>
    <row r="95" spans="1:6">
      <c r="A95" s="7">
        <v>92</v>
      </c>
      <c r="B95" s="8">
        <f t="shared" si="3"/>
        <v>1459.199999999998</v>
      </c>
      <c r="C95" s="8">
        <f t="shared" si="4"/>
        <v>1459.199999999998</v>
      </c>
      <c r="D95" s="2"/>
      <c r="E95" s="2">
        <f t="shared" si="5"/>
        <v>59.120000000000076</v>
      </c>
      <c r="F95" s="2"/>
    </row>
    <row r="96" spans="1:6">
      <c r="A96" s="7">
        <v>93</v>
      </c>
      <c r="B96" s="8">
        <f t="shared" si="3"/>
        <v>1473.7999999999979</v>
      </c>
      <c r="C96" s="8">
        <f t="shared" si="4"/>
        <v>1473.7999999999979</v>
      </c>
      <c r="D96" s="2"/>
      <c r="E96" s="2">
        <f t="shared" si="5"/>
        <v>59.680000000000078</v>
      </c>
      <c r="F96" s="2"/>
    </row>
    <row r="97" spans="1:6">
      <c r="A97" s="7">
        <v>94</v>
      </c>
      <c r="B97" s="8">
        <f t="shared" si="3"/>
        <v>1488.3999999999978</v>
      </c>
      <c r="C97" s="8">
        <f t="shared" si="4"/>
        <v>1488.3999999999978</v>
      </c>
      <c r="D97" s="2"/>
      <c r="E97" s="2">
        <f t="shared" si="5"/>
        <v>60.24000000000008</v>
      </c>
      <c r="F97" s="2"/>
    </row>
    <row r="98" spans="1:6">
      <c r="A98" s="7">
        <v>95</v>
      </c>
      <c r="B98" s="8">
        <f t="shared" si="3"/>
        <v>1502.9999999999977</v>
      </c>
      <c r="C98" s="8">
        <f t="shared" si="4"/>
        <v>1502.9999999999977</v>
      </c>
      <c r="D98" s="2"/>
      <c r="E98" s="2">
        <f t="shared" si="5"/>
        <v>60.800000000000082</v>
      </c>
      <c r="F98" s="2"/>
    </row>
    <row r="99" spans="1:6">
      <c r="A99" s="7">
        <v>96</v>
      </c>
      <c r="B99" s="8">
        <f t="shared" ref="B99:B123" si="6">B98+14.6</f>
        <v>1517.5999999999976</v>
      </c>
      <c r="C99" s="8">
        <f t="shared" ref="C99:C123" si="7">C98+14.6</f>
        <v>1517.5999999999976</v>
      </c>
      <c r="D99" s="2"/>
      <c r="E99" s="2">
        <f t="shared" si="5"/>
        <v>61.360000000000085</v>
      </c>
      <c r="F99" s="2"/>
    </row>
    <row r="100" spans="1:6">
      <c r="A100" s="7">
        <v>97</v>
      </c>
      <c r="B100" s="8">
        <f t="shared" si="6"/>
        <v>1532.1999999999975</v>
      </c>
      <c r="C100" s="8">
        <f t="shared" si="7"/>
        <v>1532.1999999999975</v>
      </c>
      <c r="D100" s="2"/>
      <c r="E100" s="2">
        <f t="shared" si="5"/>
        <v>61.920000000000087</v>
      </c>
      <c r="F100" s="2"/>
    </row>
    <row r="101" spans="1:6">
      <c r="A101" s="7">
        <v>98</v>
      </c>
      <c r="B101" s="8">
        <f t="shared" si="6"/>
        <v>1546.7999999999975</v>
      </c>
      <c r="C101" s="8">
        <f t="shared" si="7"/>
        <v>1546.7999999999975</v>
      </c>
      <c r="D101" s="2"/>
      <c r="E101" s="2">
        <f t="shared" si="5"/>
        <v>62.480000000000089</v>
      </c>
      <c r="F101" s="2"/>
    </row>
    <row r="102" spans="1:6">
      <c r="A102" s="7">
        <v>99</v>
      </c>
      <c r="B102" s="8">
        <f t="shared" si="6"/>
        <v>1561.3999999999974</v>
      </c>
      <c r="C102" s="8">
        <f t="shared" si="7"/>
        <v>1561.3999999999974</v>
      </c>
      <c r="D102" s="2"/>
      <c r="E102" s="2">
        <f t="shared" si="5"/>
        <v>63.040000000000092</v>
      </c>
      <c r="F102" s="2"/>
    </row>
    <row r="103" spans="1:6">
      <c r="A103" s="7">
        <v>100</v>
      </c>
      <c r="B103" s="8">
        <f t="shared" si="6"/>
        <v>1575.9999999999973</v>
      </c>
      <c r="C103" s="8">
        <f t="shared" si="7"/>
        <v>1575.9999999999973</v>
      </c>
      <c r="D103" s="2"/>
      <c r="E103" s="2">
        <f t="shared" si="5"/>
        <v>63.600000000000094</v>
      </c>
      <c r="F103" s="2"/>
    </row>
    <row r="104" spans="1:6">
      <c r="A104" s="7">
        <v>101</v>
      </c>
      <c r="B104" s="8">
        <f t="shared" si="6"/>
        <v>1590.5999999999972</v>
      </c>
      <c r="C104" s="8">
        <f t="shared" si="7"/>
        <v>1590.5999999999972</v>
      </c>
      <c r="D104" s="2"/>
      <c r="E104" s="2">
        <f t="shared" si="5"/>
        <v>64.160000000000096</v>
      </c>
      <c r="F104" s="2"/>
    </row>
    <row r="105" spans="1:6">
      <c r="A105" s="7">
        <v>102</v>
      </c>
      <c r="B105" s="8">
        <f t="shared" si="6"/>
        <v>1605.1999999999971</v>
      </c>
      <c r="C105" s="8">
        <f t="shared" si="7"/>
        <v>1605.1999999999971</v>
      </c>
      <c r="D105" s="2"/>
      <c r="E105" s="2">
        <f t="shared" si="5"/>
        <v>64.720000000000098</v>
      </c>
      <c r="F105" s="2"/>
    </row>
    <row r="106" spans="1:6">
      <c r="A106" s="7">
        <v>103</v>
      </c>
      <c r="B106" s="8">
        <f t="shared" si="6"/>
        <v>1619.799999999997</v>
      </c>
      <c r="C106" s="8">
        <f t="shared" si="7"/>
        <v>1619.799999999997</v>
      </c>
      <c r="D106" s="2"/>
      <c r="E106" s="2">
        <f t="shared" si="5"/>
        <v>65.280000000000101</v>
      </c>
      <c r="F106" s="2"/>
    </row>
    <row r="107" spans="1:6">
      <c r="A107" s="7">
        <v>104</v>
      </c>
      <c r="B107" s="8">
        <f t="shared" si="6"/>
        <v>1634.3999999999969</v>
      </c>
      <c r="C107" s="8">
        <f t="shared" si="7"/>
        <v>1634.3999999999969</v>
      </c>
      <c r="D107" s="2"/>
      <c r="E107" s="2">
        <f t="shared" si="5"/>
        <v>65.840000000000103</v>
      </c>
      <c r="F107" s="2"/>
    </row>
    <row r="108" spans="1:6">
      <c r="A108" s="7">
        <v>105</v>
      </c>
      <c r="B108" s="8">
        <f t="shared" si="6"/>
        <v>1648.9999999999968</v>
      </c>
      <c r="C108" s="8">
        <f t="shared" si="7"/>
        <v>1648.9999999999968</v>
      </c>
      <c r="D108" s="2"/>
      <c r="E108" s="2">
        <f t="shared" si="5"/>
        <v>66.400000000000105</v>
      </c>
      <c r="F108" s="2"/>
    </row>
    <row r="109" spans="1:6">
      <c r="A109" s="7">
        <v>106</v>
      </c>
      <c r="B109" s="8">
        <f t="shared" si="6"/>
        <v>1663.5999999999967</v>
      </c>
      <c r="C109" s="8">
        <f t="shared" si="7"/>
        <v>1663.5999999999967</v>
      </c>
      <c r="D109" s="2"/>
      <c r="E109" s="2">
        <f t="shared" si="5"/>
        <v>66.960000000000107</v>
      </c>
      <c r="F109" s="2"/>
    </row>
    <row r="110" spans="1:6">
      <c r="A110" s="7">
        <v>107</v>
      </c>
      <c r="B110" s="8">
        <f t="shared" si="6"/>
        <v>1678.1999999999966</v>
      </c>
      <c r="C110" s="8">
        <f t="shared" si="7"/>
        <v>1678.1999999999966</v>
      </c>
      <c r="D110" s="2"/>
      <c r="E110" s="2">
        <f t="shared" si="5"/>
        <v>67.52000000000011</v>
      </c>
      <c r="F110" s="2"/>
    </row>
    <row r="111" spans="1:6">
      <c r="A111" s="7">
        <v>108</v>
      </c>
      <c r="B111" s="8">
        <f t="shared" si="6"/>
        <v>1692.7999999999965</v>
      </c>
      <c r="C111" s="8">
        <f t="shared" si="7"/>
        <v>1692.7999999999965</v>
      </c>
      <c r="D111" s="2"/>
      <c r="E111" s="2">
        <f t="shared" si="5"/>
        <v>68.080000000000112</v>
      </c>
      <c r="F111" s="2"/>
    </row>
    <row r="112" spans="1:6">
      <c r="A112" s="7">
        <v>109</v>
      </c>
      <c r="B112" s="8">
        <f t="shared" si="6"/>
        <v>1707.3999999999965</v>
      </c>
      <c r="C112" s="8">
        <f t="shared" si="7"/>
        <v>1707.3999999999965</v>
      </c>
      <c r="D112" s="2"/>
      <c r="E112" s="2">
        <f t="shared" si="5"/>
        <v>68.640000000000114</v>
      </c>
      <c r="F112" s="2"/>
    </row>
    <row r="113" spans="1:6">
      <c r="A113" s="7">
        <v>110</v>
      </c>
      <c r="B113" s="8">
        <f t="shared" si="6"/>
        <v>1721.9999999999964</v>
      </c>
      <c r="C113" s="8">
        <f t="shared" si="7"/>
        <v>1721.9999999999964</v>
      </c>
      <c r="D113" s="2"/>
      <c r="E113" s="2">
        <f t="shared" si="5"/>
        <v>69.200000000000117</v>
      </c>
      <c r="F113" s="2"/>
    </row>
    <row r="114" spans="1:6">
      <c r="A114" s="7">
        <v>111</v>
      </c>
      <c r="B114" s="8">
        <f t="shared" si="6"/>
        <v>1736.5999999999963</v>
      </c>
      <c r="C114" s="8">
        <f t="shared" si="7"/>
        <v>1736.5999999999963</v>
      </c>
      <c r="D114" s="2"/>
      <c r="E114" s="2">
        <f t="shared" si="5"/>
        <v>69.760000000000119</v>
      </c>
      <c r="F114" s="2"/>
    </row>
    <row r="115" spans="1:6">
      <c r="A115" s="7">
        <v>112</v>
      </c>
      <c r="B115" s="8">
        <f t="shared" si="6"/>
        <v>1751.1999999999962</v>
      </c>
      <c r="C115" s="8">
        <f t="shared" si="7"/>
        <v>1751.1999999999962</v>
      </c>
      <c r="D115" s="2"/>
      <c r="E115" s="2">
        <f t="shared" si="5"/>
        <v>70.320000000000121</v>
      </c>
      <c r="F115" s="2"/>
    </row>
    <row r="116" spans="1:6">
      <c r="A116" s="7">
        <v>113</v>
      </c>
      <c r="B116" s="8">
        <f t="shared" si="6"/>
        <v>1765.7999999999961</v>
      </c>
      <c r="C116" s="8">
        <f t="shared" si="7"/>
        <v>1765.7999999999961</v>
      </c>
      <c r="D116" s="2"/>
      <c r="E116" s="2">
        <f t="shared" si="5"/>
        <v>70.880000000000123</v>
      </c>
      <c r="F116" s="2"/>
    </row>
    <row r="117" spans="1:6">
      <c r="A117" s="7">
        <v>114</v>
      </c>
      <c r="B117" s="8">
        <f t="shared" si="6"/>
        <v>1780.399999999996</v>
      </c>
      <c r="C117" s="8">
        <f t="shared" si="7"/>
        <v>1780.399999999996</v>
      </c>
      <c r="D117" s="2"/>
      <c r="E117" s="2">
        <f t="shared" si="5"/>
        <v>71.440000000000126</v>
      </c>
      <c r="F117" s="2"/>
    </row>
    <row r="118" spans="1:6">
      <c r="A118" s="7">
        <v>115</v>
      </c>
      <c r="B118" s="8">
        <f t="shared" si="6"/>
        <v>1794.9999999999959</v>
      </c>
      <c r="C118" s="8">
        <f t="shared" si="7"/>
        <v>1794.9999999999959</v>
      </c>
      <c r="D118" s="2"/>
      <c r="E118" s="2">
        <f t="shared" si="5"/>
        <v>72.000000000000128</v>
      </c>
      <c r="F118" s="2"/>
    </row>
    <row r="119" spans="1:6">
      <c r="A119" s="7">
        <v>116</v>
      </c>
      <c r="B119" s="8">
        <f t="shared" si="6"/>
        <v>1809.5999999999958</v>
      </c>
      <c r="C119" s="8">
        <f t="shared" si="7"/>
        <v>1809.5999999999958</v>
      </c>
      <c r="D119" s="2"/>
      <c r="E119" s="2">
        <f t="shared" si="5"/>
        <v>72.56000000000013</v>
      </c>
      <c r="F119" s="2"/>
    </row>
    <row r="120" spans="1:6">
      <c r="A120" s="7">
        <v>117</v>
      </c>
      <c r="B120" s="8">
        <f t="shared" si="6"/>
        <v>1824.1999999999957</v>
      </c>
      <c r="C120" s="8">
        <f t="shared" si="7"/>
        <v>1824.1999999999957</v>
      </c>
      <c r="D120" s="2"/>
      <c r="E120" s="2">
        <f t="shared" si="5"/>
        <v>73.120000000000132</v>
      </c>
      <c r="F120" s="2"/>
    </row>
    <row r="121" spans="1:6">
      <c r="A121" s="7">
        <v>118</v>
      </c>
      <c r="B121" s="8">
        <f t="shared" si="6"/>
        <v>1838.7999999999956</v>
      </c>
      <c r="C121" s="8">
        <f t="shared" si="7"/>
        <v>1838.7999999999956</v>
      </c>
      <c r="D121" s="2"/>
      <c r="E121" s="2">
        <f t="shared" si="5"/>
        <v>73.680000000000135</v>
      </c>
      <c r="F121" s="2"/>
    </row>
    <row r="122" spans="1:6">
      <c r="A122" s="7">
        <v>119</v>
      </c>
      <c r="B122" s="8">
        <f t="shared" si="6"/>
        <v>1853.3999999999955</v>
      </c>
      <c r="C122" s="8">
        <f t="shared" si="7"/>
        <v>1853.3999999999955</v>
      </c>
      <c r="D122" s="2"/>
      <c r="E122" s="2">
        <f t="shared" si="5"/>
        <v>74.240000000000137</v>
      </c>
      <c r="F122" s="2"/>
    </row>
    <row r="123" spans="1:6">
      <c r="A123" s="7">
        <v>120</v>
      </c>
      <c r="B123" s="8">
        <f t="shared" si="6"/>
        <v>1867.9999999999955</v>
      </c>
      <c r="C123" s="8">
        <f t="shared" si="7"/>
        <v>1867.9999999999955</v>
      </c>
      <c r="D123" s="2"/>
      <c r="E123" s="2">
        <f t="shared" si="5"/>
        <v>74.800000000000139</v>
      </c>
      <c r="F123" s="2"/>
    </row>
    <row r="124" spans="1:6" ht="19.5" customHeight="1">
      <c r="A124" s="1" t="s">
        <v>57</v>
      </c>
      <c r="B124" s="2">
        <v>55.6</v>
      </c>
      <c r="C124" s="2">
        <v>110.6</v>
      </c>
      <c r="D124" s="2"/>
      <c r="E124" s="2"/>
      <c r="F124" s="2"/>
    </row>
    <row r="125" spans="1:6" ht="25.5">
      <c r="A125" s="1" t="s">
        <v>58</v>
      </c>
      <c r="B125" s="2">
        <v>17.3</v>
      </c>
      <c r="C125" s="2">
        <v>17.3</v>
      </c>
      <c r="D125" s="2"/>
      <c r="E125" s="2"/>
      <c r="F125" s="2"/>
    </row>
  </sheetData>
  <mergeCells count="2">
    <mergeCell ref="A1:F1"/>
    <mergeCell ref="B2:F2"/>
  </mergeCells>
  <phoneticPr fontId="35" type="noConversion"/>
  <pageMargins left="0.7" right="0.7" top="0.75" bottom="0.75" header="0.3" footer="0.3"/>
  <pageSetup scale="97" orientation="portrait" r:id="rId1"/>
  <rowBreaks count="2" manualBreakCount="2">
    <brk id="48" max="16383" man="1"/>
    <brk id="103"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defaultRowHeight="12.75"/>
  <sheetData/>
  <phoneticPr fontId="3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11</vt:i4>
      </vt:variant>
    </vt:vector>
  </HeadingPairs>
  <TitlesOfParts>
    <vt:vector size="23" baseType="lpstr">
      <vt:lpstr>Entry</vt:lpstr>
      <vt:lpstr>Cover</vt:lpstr>
      <vt:lpstr>Spe Report</vt:lpstr>
      <vt:lpstr>ABS</vt:lpstr>
      <vt:lpstr>Input Data sheet</vt:lpstr>
      <vt:lpstr>Estmate  </vt:lpstr>
      <vt:lpstr>Estmate 10%</vt:lpstr>
      <vt:lpstr>Data-CCRoad </vt:lpstr>
      <vt:lpstr>Sheet2</vt:lpstr>
      <vt:lpstr>Lead2024-25</vt:lpstr>
      <vt:lpstr>conveyance charges2024-25</vt:lpstr>
      <vt:lpstr>Sheet1</vt:lpstr>
      <vt:lpstr>ABS!Print_Area</vt:lpstr>
      <vt:lpstr>'conveyance charges2024-25'!Print_Area</vt:lpstr>
      <vt:lpstr>Cover!Print_Area</vt:lpstr>
      <vt:lpstr>'Data-CCRoad '!Print_Area</vt:lpstr>
      <vt:lpstr>'Estmate  '!Print_Area</vt:lpstr>
      <vt:lpstr>'Estmate 10%'!Print_Area</vt:lpstr>
      <vt:lpstr>'Input Data sheet'!Print_Area</vt:lpstr>
      <vt:lpstr>'Lead2024-25'!Print_Area</vt:lpstr>
      <vt:lpstr>'Spe Report'!Print_Area</vt:lpstr>
      <vt:lpstr>'Estmate 10%'!Print_Titles</vt:lpstr>
      <vt:lpstr>'Lead2024-25'!Print_Titles</vt:lpstr>
    </vt:vector>
  </TitlesOfParts>
  <Manager>Mahesh</Manager>
  <Company>Matrix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DesignReport</dc:title>
  <dc:subject>Package 34</dc:subject>
  <dc:creator>V. MADHAVA CHARY</dc:creator>
  <cp:lastModifiedBy>User</cp:lastModifiedBy>
  <cp:lastPrinted>2025-01-02T09:58:45Z</cp:lastPrinted>
  <dcterms:created xsi:type="dcterms:W3CDTF">1998-12-30T08:07:26Z</dcterms:created>
  <dcterms:modified xsi:type="dcterms:W3CDTF">2025-01-02T09:59:09Z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VIDC571CDF">
    <vt:lpwstr/>
  </property>
  <property fmtid="{D5CDD505-2E9C-101B-9397-08002B2CF9AE}" pid="3" name="IVID1A4D13F6">
    <vt:lpwstr/>
  </property>
  <property fmtid="{D5CDD505-2E9C-101B-9397-08002B2CF9AE}" pid="4" name="IVID293417FE">
    <vt:lpwstr/>
  </property>
  <property fmtid="{D5CDD505-2E9C-101B-9397-08002B2CF9AE}" pid="5" name="IVID15FF2D5A">
    <vt:lpwstr/>
  </property>
  <property fmtid="{D5CDD505-2E9C-101B-9397-08002B2CF9AE}" pid="6" name="IVID353513D9">
    <vt:lpwstr/>
  </property>
  <property fmtid="{D5CDD505-2E9C-101B-9397-08002B2CF9AE}" pid="7" name="IVID134E14D3">
    <vt:lpwstr/>
  </property>
  <property fmtid="{D5CDD505-2E9C-101B-9397-08002B2CF9AE}" pid="8" name="IVID326812F5">
    <vt:lpwstr/>
  </property>
  <property fmtid="{D5CDD505-2E9C-101B-9397-08002B2CF9AE}" pid="9" name="IVID381A7C7E">
    <vt:lpwstr/>
  </property>
  <property fmtid="{D5CDD505-2E9C-101B-9397-08002B2CF9AE}" pid="10" name="IVID197012F1">
    <vt:lpwstr/>
  </property>
  <property fmtid="{D5CDD505-2E9C-101B-9397-08002B2CF9AE}" pid="11" name="IVID2F1E1603">
    <vt:lpwstr/>
  </property>
  <property fmtid="{D5CDD505-2E9C-101B-9397-08002B2CF9AE}" pid="12" name="IVIDC">
    <vt:lpwstr/>
  </property>
  <property fmtid="{D5CDD505-2E9C-101B-9397-08002B2CF9AE}" pid="13" name="IVID362F13E8">
    <vt:lpwstr/>
  </property>
  <property fmtid="{D5CDD505-2E9C-101B-9397-08002B2CF9AE}" pid="14" name="IVID3A3618F1">
    <vt:lpwstr/>
  </property>
  <property fmtid="{D5CDD505-2E9C-101B-9397-08002B2CF9AE}" pid="15" name="IVID15E41318">
    <vt:lpwstr/>
  </property>
  <property fmtid="{D5CDD505-2E9C-101B-9397-08002B2CF9AE}" pid="16" name="IVID181914D9">
    <vt:lpwstr/>
  </property>
  <property fmtid="{D5CDD505-2E9C-101B-9397-08002B2CF9AE}" pid="17" name="IVID155815FB">
    <vt:lpwstr/>
  </property>
  <property fmtid="{D5CDD505-2E9C-101B-9397-08002B2CF9AE}" pid="18" name="IVIDD091BF0">
    <vt:lpwstr/>
  </property>
  <property fmtid="{D5CDD505-2E9C-101B-9397-08002B2CF9AE}" pid="19" name="IVID344CCFFC">
    <vt:lpwstr/>
  </property>
  <property fmtid="{D5CDD505-2E9C-101B-9397-08002B2CF9AE}" pid="20" name="IVID1A7D12ED">
    <vt:lpwstr/>
  </property>
  <property fmtid="{D5CDD505-2E9C-101B-9397-08002B2CF9AE}" pid="21" name="IVID1B2115FE">
    <vt:lpwstr/>
  </property>
  <property fmtid="{D5CDD505-2E9C-101B-9397-08002B2CF9AE}" pid="22" name="IVID35431BD0">
    <vt:lpwstr/>
  </property>
  <property fmtid="{D5CDD505-2E9C-101B-9397-08002B2CF9AE}" pid="23" name="IVID4637A884">
    <vt:lpwstr/>
  </property>
  <property fmtid="{D5CDD505-2E9C-101B-9397-08002B2CF9AE}" pid="24" name="IVID127C14F5">
    <vt:lpwstr/>
  </property>
  <property fmtid="{D5CDD505-2E9C-101B-9397-08002B2CF9AE}" pid="25" name="IVID1834F0DD">
    <vt:lpwstr/>
  </property>
  <property fmtid="{D5CDD505-2E9C-101B-9397-08002B2CF9AE}" pid="26" name="IVID312119E0">
    <vt:lpwstr/>
  </property>
  <property fmtid="{D5CDD505-2E9C-101B-9397-08002B2CF9AE}" pid="27" name="IVID1C5812DA">
    <vt:lpwstr/>
  </property>
  <property fmtid="{D5CDD505-2E9C-101B-9397-08002B2CF9AE}" pid="28" name="IVID173907ED">
    <vt:lpwstr/>
  </property>
  <property fmtid="{D5CDD505-2E9C-101B-9397-08002B2CF9AE}" pid="29" name="IVID274B1CF5">
    <vt:lpwstr/>
  </property>
  <property fmtid="{D5CDD505-2E9C-101B-9397-08002B2CF9AE}" pid="30" name="IVID2B4E17FA">
    <vt:lpwstr/>
  </property>
  <property fmtid="{D5CDD505-2E9C-101B-9397-08002B2CF9AE}" pid="31" name="IVID204114FA">
    <vt:lpwstr/>
  </property>
  <property fmtid="{D5CDD505-2E9C-101B-9397-08002B2CF9AE}" pid="32" name="IVID2A7117D7">
    <vt:lpwstr/>
  </property>
  <property fmtid="{D5CDD505-2E9C-101B-9397-08002B2CF9AE}" pid="33" name="IVIDE331703">
    <vt:lpwstr/>
  </property>
  <property fmtid="{D5CDD505-2E9C-101B-9397-08002B2CF9AE}" pid="34" name="IVID416E11FD">
    <vt:lpwstr/>
  </property>
  <property fmtid="{D5CDD505-2E9C-101B-9397-08002B2CF9AE}" pid="35" name="IVID52D0E06">
    <vt:lpwstr/>
  </property>
  <property fmtid="{D5CDD505-2E9C-101B-9397-08002B2CF9AE}" pid="36" name="IVID365C19D4">
    <vt:lpwstr/>
  </property>
  <property fmtid="{D5CDD505-2E9C-101B-9397-08002B2CF9AE}" pid="37" name="IVID253D11EF">
    <vt:lpwstr/>
  </property>
  <property fmtid="{D5CDD505-2E9C-101B-9397-08002B2CF9AE}" pid="38" name="IVID173E1206">
    <vt:lpwstr/>
  </property>
  <property fmtid="{D5CDD505-2E9C-101B-9397-08002B2CF9AE}" pid="39" name="IVID232310EC">
    <vt:lpwstr/>
  </property>
  <property fmtid="{D5CDD505-2E9C-101B-9397-08002B2CF9AE}" pid="40" name="IVID133D1AE5">
    <vt:lpwstr/>
  </property>
  <property fmtid="{D5CDD505-2E9C-101B-9397-08002B2CF9AE}" pid="41" name="IVIDF6113D9">
    <vt:lpwstr/>
  </property>
  <property fmtid="{D5CDD505-2E9C-101B-9397-08002B2CF9AE}" pid="42" name="IVID307414D1">
    <vt:lpwstr/>
  </property>
  <property fmtid="{D5CDD505-2E9C-101B-9397-08002B2CF9AE}" pid="43" name="IVID344B1400">
    <vt:lpwstr/>
  </property>
  <property fmtid="{D5CDD505-2E9C-101B-9397-08002B2CF9AE}" pid="44" name="IVID135B1DF5">
    <vt:lpwstr/>
  </property>
  <property fmtid="{D5CDD505-2E9C-101B-9397-08002B2CF9AE}" pid="45" name="IVID1A3716D3">
    <vt:lpwstr/>
  </property>
  <property fmtid="{D5CDD505-2E9C-101B-9397-08002B2CF9AE}" pid="46" name="IVIDD1916DB">
    <vt:lpwstr/>
  </property>
  <property fmtid="{D5CDD505-2E9C-101B-9397-08002B2CF9AE}" pid="47" name="IVID11431AF1">
    <vt:lpwstr/>
  </property>
  <property fmtid="{D5CDD505-2E9C-101B-9397-08002B2CF9AE}" pid="48" name="IVID1B2C19F3">
    <vt:lpwstr/>
  </property>
  <property fmtid="{D5CDD505-2E9C-101B-9397-08002B2CF9AE}" pid="49" name="IVIDD5E0FE6">
    <vt:lpwstr/>
  </property>
  <property fmtid="{D5CDD505-2E9C-101B-9397-08002B2CF9AE}" pid="50" name="IVID162D1605">
    <vt:lpwstr/>
  </property>
  <property fmtid="{D5CDD505-2E9C-101B-9397-08002B2CF9AE}" pid="51" name="IVIDA3E11E9">
    <vt:lpwstr/>
  </property>
  <property fmtid="{D5CDD505-2E9C-101B-9397-08002B2CF9AE}" pid="52" name="IVID1A3517F4">
    <vt:lpwstr/>
  </property>
  <property fmtid="{D5CDD505-2E9C-101B-9397-08002B2CF9AE}" pid="53" name="IVID375215CF">
    <vt:lpwstr/>
  </property>
  <property fmtid="{D5CDD505-2E9C-101B-9397-08002B2CF9AE}" pid="54" name="IVID1D401702">
    <vt:lpwstr/>
  </property>
  <property fmtid="{D5CDD505-2E9C-101B-9397-08002B2CF9AE}" pid="55" name="IVID382E16DB">
    <vt:lpwstr/>
  </property>
  <property fmtid="{D5CDD505-2E9C-101B-9397-08002B2CF9AE}" pid="56" name="IVID30321805">
    <vt:lpwstr/>
  </property>
  <property fmtid="{D5CDD505-2E9C-101B-9397-08002B2CF9AE}" pid="57" name="IVIDF3415DD">
    <vt:lpwstr/>
  </property>
  <property fmtid="{D5CDD505-2E9C-101B-9397-08002B2CF9AE}" pid="58" name="IVID112118DE">
    <vt:lpwstr/>
  </property>
  <property fmtid="{D5CDD505-2E9C-101B-9397-08002B2CF9AE}" pid="59" name="IVID2C0E11E8">
    <vt:lpwstr/>
  </property>
  <property fmtid="{D5CDD505-2E9C-101B-9397-08002B2CF9AE}" pid="60" name="IVID233A10E1">
    <vt:lpwstr/>
  </property>
  <property fmtid="{D5CDD505-2E9C-101B-9397-08002B2CF9AE}" pid="61" name="IVID3E3919D4">
    <vt:lpwstr/>
  </property>
  <property fmtid="{D5CDD505-2E9C-101B-9397-08002B2CF9AE}" pid="62" name="IVID113E1ADD">
    <vt:lpwstr/>
  </property>
  <property fmtid="{D5CDD505-2E9C-101B-9397-08002B2CF9AE}" pid="63" name="IVID113D14F9">
    <vt:lpwstr/>
  </property>
  <property fmtid="{D5CDD505-2E9C-101B-9397-08002B2CF9AE}" pid="64" name="IVID1D3F17E2">
    <vt:lpwstr/>
  </property>
  <property fmtid="{D5CDD505-2E9C-101B-9397-08002B2CF9AE}" pid="65" name="IVID13451200">
    <vt:lpwstr/>
  </property>
  <property fmtid="{D5CDD505-2E9C-101B-9397-08002B2CF9AE}" pid="66" name="IVID121617DE">
    <vt:lpwstr/>
  </property>
  <property fmtid="{D5CDD505-2E9C-101B-9397-08002B2CF9AE}" pid="67" name="IVID13691AF2">
    <vt:lpwstr/>
  </property>
  <property fmtid="{D5CDD505-2E9C-101B-9397-08002B2CF9AE}" pid="68" name="IVID265C1905">
    <vt:lpwstr/>
  </property>
  <property fmtid="{D5CDD505-2E9C-101B-9397-08002B2CF9AE}" pid="69" name="IVID32281CED">
    <vt:lpwstr/>
  </property>
  <property fmtid="{D5CDD505-2E9C-101B-9397-08002B2CF9AE}" pid="70" name="IVID102124BA">
    <vt:lpwstr/>
  </property>
  <property fmtid="{D5CDD505-2E9C-101B-9397-08002B2CF9AE}" pid="71" name="IVID3D1509D0">
    <vt:lpwstr/>
  </property>
  <property fmtid="{D5CDD505-2E9C-101B-9397-08002B2CF9AE}" pid="72" name="IVID35641901">
    <vt:lpwstr/>
  </property>
  <property fmtid="{D5CDD505-2E9C-101B-9397-08002B2CF9AE}" pid="73" name="IVID45E1ED9">
    <vt:lpwstr/>
  </property>
  <property fmtid="{D5CDD505-2E9C-101B-9397-08002B2CF9AE}" pid="74" name="IVID324113D1">
    <vt:lpwstr/>
  </property>
  <property fmtid="{D5CDD505-2E9C-101B-9397-08002B2CF9AE}" pid="75" name="IVID1A2D1903">
    <vt:lpwstr/>
  </property>
  <property fmtid="{D5CDD505-2E9C-101B-9397-08002B2CF9AE}" pid="76" name="IVID370C1506">
    <vt:lpwstr/>
  </property>
  <property fmtid="{D5CDD505-2E9C-101B-9397-08002B2CF9AE}" pid="77" name="IVID12581504">
    <vt:lpwstr/>
  </property>
  <property fmtid="{D5CDD505-2E9C-101B-9397-08002B2CF9AE}" pid="78" name="IVID366A14F0">
    <vt:lpwstr/>
  </property>
  <property fmtid="{D5CDD505-2E9C-101B-9397-08002B2CF9AE}" pid="79" name="IVID10761BDE">
    <vt:lpwstr/>
  </property>
  <property fmtid="{D5CDD505-2E9C-101B-9397-08002B2CF9AE}" pid="80" name="IVID355E0AD7">
    <vt:lpwstr/>
  </property>
  <property fmtid="{D5CDD505-2E9C-101B-9397-08002B2CF9AE}" pid="81" name="IVID242419FF">
    <vt:lpwstr/>
  </property>
  <property fmtid="{D5CDD505-2E9C-101B-9397-08002B2CF9AE}" pid="82" name="IVID17690D05">
    <vt:lpwstr/>
  </property>
  <property fmtid="{D5CDD505-2E9C-101B-9397-08002B2CF9AE}" pid="83" name="IVID1A3B0AF0">
    <vt:lpwstr/>
  </property>
  <property fmtid="{D5CDD505-2E9C-101B-9397-08002B2CF9AE}" pid="84" name="IVID294416DA">
    <vt:lpwstr/>
  </property>
  <property fmtid="{D5CDD505-2E9C-101B-9397-08002B2CF9AE}" pid="85" name="IVID224A1AD0">
    <vt:lpwstr/>
  </property>
  <property fmtid="{D5CDD505-2E9C-101B-9397-08002B2CF9AE}" pid="86" name="IVID331F11E2">
    <vt:lpwstr/>
  </property>
  <property fmtid="{D5CDD505-2E9C-101B-9397-08002B2CF9AE}" pid="87" name="IVID1306391F">
    <vt:lpwstr/>
  </property>
  <property fmtid="{D5CDD505-2E9C-101B-9397-08002B2CF9AE}" pid="88" name="IVID3A281BD0">
    <vt:lpwstr/>
  </property>
  <property fmtid="{D5CDD505-2E9C-101B-9397-08002B2CF9AE}" pid="89" name="IVID2A2E1805">
    <vt:lpwstr/>
  </property>
  <property fmtid="{D5CDD505-2E9C-101B-9397-08002B2CF9AE}" pid="90" name="IVID3C5018D1">
    <vt:lpwstr/>
  </property>
  <property fmtid="{D5CDD505-2E9C-101B-9397-08002B2CF9AE}" pid="91" name="IVID3B3616E1">
    <vt:lpwstr/>
  </property>
  <property fmtid="{D5CDD505-2E9C-101B-9397-08002B2CF9AE}" pid="92" name="IVID291114D3">
    <vt:lpwstr/>
  </property>
  <property fmtid="{D5CDD505-2E9C-101B-9397-08002B2CF9AE}" pid="93" name="IVID402F12D9">
    <vt:lpwstr/>
  </property>
  <property fmtid="{D5CDD505-2E9C-101B-9397-08002B2CF9AE}" pid="94" name="IVID352F10D9">
    <vt:lpwstr/>
  </property>
  <property fmtid="{D5CDD505-2E9C-101B-9397-08002B2CF9AE}" pid="95" name="IVID383A16E2">
    <vt:lpwstr/>
  </property>
  <property fmtid="{D5CDD505-2E9C-101B-9397-08002B2CF9AE}" pid="96" name="IVID281911E9">
    <vt:lpwstr/>
  </property>
  <property fmtid="{D5CDD505-2E9C-101B-9397-08002B2CF9AE}" pid="97" name="IVID89EFF3FC">
    <vt:lpwstr/>
  </property>
  <property fmtid="{D5CDD505-2E9C-101B-9397-08002B2CF9AE}" pid="98" name="IVIDA3B1CD3">
    <vt:lpwstr/>
  </property>
  <property fmtid="{D5CDD505-2E9C-101B-9397-08002B2CF9AE}" pid="99" name="IVID24428E10">
    <vt:lpwstr/>
  </property>
  <property fmtid="{D5CDD505-2E9C-101B-9397-08002B2CF9AE}" pid="100" name="IVID296C11F7">
    <vt:lpwstr/>
  </property>
  <property fmtid="{D5CDD505-2E9C-101B-9397-08002B2CF9AE}" pid="101" name="IVID1E3210E2">
    <vt:lpwstr/>
  </property>
  <property fmtid="{D5CDD505-2E9C-101B-9397-08002B2CF9AE}" pid="102" name="IVIDD3911FD">
    <vt:lpwstr/>
  </property>
  <property fmtid="{D5CDD505-2E9C-101B-9397-08002B2CF9AE}" pid="103" name="IVID362611EA">
    <vt:lpwstr/>
  </property>
  <property fmtid="{D5CDD505-2E9C-101B-9397-08002B2CF9AE}" pid="104" name="IVID250607C8">
    <vt:lpwstr/>
  </property>
  <property fmtid="{D5CDD505-2E9C-101B-9397-08002B2CF9AE}" pid="105" name="IVID89475BC5">
    <vt:lpwstr/>
  </property>
  <property fmtid="{D5CDD505-2E9C-101B-9397-08002B2CF9AE}" pid="106" name="IVID302816EE">
    <vt:lpwstr/>
  </property>
  <property fmtid="{D5CDD505-2E9C-101B-9397-08002B2CF9AE}" pid="107" name="IVID3E1216F6">
    <vt:lpwstr/>
  </property>
  <property fmtid="{D5CDD505-2E9C-101B-9397-08002B2CF9AE}" pid="108" name="IVID2A5F13D5">
    <vt:lpwstr/>
  </property>
  <property fmtid="{D5CDD505-2E9C-101B-9397-08002B2CF9AE}" pid="109" name="IVID1A4D17E3">
    <vt:lpwstr/>
  </property>
  <property fmtid="{D5CDD505-2E9C-101B-9397-08002B2CF9AE}" pid="110" name="IVID285E1306">
    <vt:lpwstr/>
  </property>
  <property fmtid="{D5CDD505-2E9C-101B-9397-08002B2CF9AE}" pid="111" name="IVID24551DE1">
    <vt:lpwstr/>
  </property>
  <property fmtid="{D5CDD505-2E9C-101B-9397-08002B2CF9AE}" pid="112" name="IVID154C1709">
    <vt:lpwstr/>
  </property>
  <property fmtid="{D5CDD505-2E9C-101B-9397-08002B2CF9AE}" pid="113" name="IVID14A8E3B7">
    <vt:lpwstr/>
  </property>
  <property fmtid="{D5CDD505-2E9C-101B-9397-08002B2CF9AE}" pid="114" name="IVIDB81AB6AE">
    <vt:lpwstr/>
  </property>
  <property fmtid="{D5CDD505-2E9C-101B-9397-08002B2CF9AE}" pid="115" name="IVID380A8D9C">
    <vt:lpwstr/>
  </property>
  <property fmtid="{D5CDD505-2E9C-101B-9397-08002B2CF9AE}" pid="116" name="IVIDE4A8B685">
    <vt:lpwstr/>
  </property>
  <property fmtid="{D5CDD505-2E9C-101B-9397-08002B2CF9AE}" pid="117" name="IVIDECBFC9AA">
    <vt:lpwstr/>
  </property>
  <property fmtid="{D5CDD505-2E9C-101B-9397-08002B2CF9AE}" pid="118" name="IVID8A77A1EA">
    <vt:lpwstr/>
  </property>
  <property fmtid="{D5CDD505-2E9C-101B-9397-08002B2CF9AE}" pid="119" name="IVIDA0D53319">
    <vt:lpwstr/>
  </property>
  <property fmtid="{D5CDD505-2E9C-101B-9397-08002B2CF9AE}" pid="120" name="IVIDA3F1AF9">
    <vt:lpwstr/>
  </property>
  <property fmtid="{D5CDD505-2E9C-101B-9397-08002B2CF9AE}" pid="121" name="IVIDD4E19E9">
    <vt:lpwstr/>
  </property>
  <property fmtid="{D5CDD505-2E9C-101B-9397-08002B2CF9AE}" pid="122" name="IVID132908F8">
    <vt:lpwstr/>
  </property>
  <property fmtid="{D5CDD505-2E9C-101B-9397-08002B2CF9AE}" pid="123" name="IVID606B1A20">
    <vt:lpwstr/>
  </property>
  <property fmtid="{D5CDD505-2E9C-101B-9397-08002B2CF9AE}" pid="124" name="IVIDA0FD349F">
    <vt:lpwstr/>
  </property>
  <property fmtid="{D5CDD505-2E9C-101B-9397-08002B2CF9AE}" pid="125" name="IVIDA46EC75D">
    <vt:lpwstr/>
  </property>
</Properties>
</file>